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Armando\Downloads\formatos\PRODUCCIÓN\"/>
    </mc:Choice>
  </mc:AlternateContent>
  <xr:revisionPtr revIDLastSave="0" documentId="13_ncr:1_{5FAF3CEA-09BE-4DBB-A6CB-95C528B600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shboard" sheetId="7" r:id="rId1"/>
    <sheet name="Detalle" sheetId="1" r:id="rId2"/>
    <sheet name="Tablas" sheetId="3" r:id="rId3"/>
    <sheet name="Pivots" sheetId="5" r:id="rId4"/>
  </sheets>
  <definedNames>
    <definedName name="_xlnm._FilterDatabase" localSheetId="1" hidden="1">Detalle!$A$1:$R$18</definedName>
    <definedName name="Areas">OFFSET(Tablas!$E$6,1,0,COUNTA(Tablas!$E$7:$E$5000),1)</definedName>
    <definedName name="Lugar_Entrega">OFFSET(Tablas!$I$6,1,0,COUNTA(Tablas!$I$7:$I$5013),1)</definedName>
    <definedName name="Observaciones">OFFSET(Tablas!$K$6,1,0,COUNTA(Tablas!$K$7:$K$4993),1)</definedName>
    <definedName name="Proveedores">OFFSET(Tablas!$G$6,1,0,COUNTA(Tablas!$G$7:$G$5011),1)</definedName>
    <definedName name="SegmentaciónDeDatos_Año">#N/A</definedName>
    <definedName name="SegmentaciónDeDatos_AREA">#N/A</definedName>
    <definedName name="SegmentaciónDeDatos_Lugar_de_Entrega">#N/A</definedName>
    <definedName name="SegmentaciónDeDatos_Mes">#N/A</definedName>
  </definedNames>
  <calcPr calcId="191029"/>
  <pivotCaches>
    <pivotCache cacheId="0" r:id="rId5"/>
  </pivotCaches>
  <extLst>
    <ext xmlns:x14="http://schemas.microsoft.com/office/spreadsheetml/2009/9/main" uri="{BBE1A952-AA13-448e-AADC-164F8A28A991}">
      <x14:slicerCaches>
        <x14:slicerCache r:id="rId6"/>
        <x14:slicerCache r:id="rId7"/>
        <x14:slicerCache r:id="rId8"/>
        <x14:slicerCache r:id="rId9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69" i="1" l="1"/>
  <c r="V157" i="1"/>
  <c r="V145" i="1"/>
  <c r="V133" i="1"/>
  <c r="V121" i="1"/>
  <c r="V109" i="1"/>
  <c r="V97" i="1"/>
  <c r="V89" i="1"/>
  <c r="V77" i="1"/>
  <c r="V61" i="1"/>
  <c r="V45" i="1"/>
  <c r="V33" i="1"/>
  <c r="V25" i="1"/>
  <c r="V13" i="1"/>
  <c r="V168" i="1"/>
  <c r="V164" i="1"/>
  <c r="V160" i="1"/>
  <c r="V156" i="1"/>
  <c r="V152" i="1"/>
  <c r="V148" i="1"/>
  <c r="V144" i="1"/>
  <c r="V140" i="1"/>
  <c r="V136" i="1"/>
  <c r="V132" i="1"/>
  <c r="V128" i="1"/>
  <c r="V124" i="1"/>
  <c r="V120" i="1"/>
  <c r="V116" i="1"/>
  <c r="V112" i="1"/>
  <c r="V108" i="1"/>
  <c r="V104" i="1"/>
  <c r="V100" i="1"/>
  <c r="V96" i="1"/>
  <c r="V92" i="1"/>
  <c r="V88" i="1"/>
  <c r="V84" i="1"/>
  <c r="V80" i="1"/>
  <c r="V76" i="1"/>
  <c r="V72" i="1"/>
  <c r="V68" i="1"/>
  <c r="V64" i="1"/>
  <c r="V60" i="1"/>
  <c r="V56" i="1"/>
  <c r="V52" i="1"/>
  <c r="V48" i="1"/>
  <c r="V44" i="1"/>
  <c r="V40" i="1"/>
  <c r="V36" i="1"/>
  <c r="V32" i="1"/>
  <c r="V28" i="1"/>
  <c r="V161" i="1"/>
  <c r="V153" i="1"/>
  <c r="V141" i="1"/>
  <c r="V129" i="1"/>
  <c r="V117" i="1"/>
  <c r="V105" i="1"/>
  <c r="V93" i="1"/>
  <c r="V81" i="1"/>
  <c r="V73" i="1"/>
  <c r="V65" i="1"/>
  <c r="V53" i="1"/>
  <c r="V41" i="1"/>
  <c r="V29" i="1"/>
  <c r="V17" i="1"/>
  <c r="V9" i="1"/>
  <c r="V167" i="1"/>
  <c r="V163" i="1"/>
  <c r="V159" i="1"/>
  <c r="V155" i="1"/>
  <c r="V151" i="1"/>
  <c r="V147" i="1"/>
  <c r="V143" i="1"/>
  <c r="V139" i="1"/>
  <c r="V135" i="1"/>
  <c r="V131" i="1"/>
  <c r="V127" i="1"/>
  <c r="V123" i="1"/>
  <c r="V119" i="1"/>
  <c r="V115" i="1"/>
  <c r="V111" i="1"/>
  <c r="V107" i="1"/>
  <c r="V103" i="1"/>
  <c r="V99" i="1"/>
  <c r="V95" i="1"/>
  <c r="V91" i="1"/>
  <c r="V87" i="1"/>
  <c r="V83" i="1"/>
  <c r="V79" i="1"/>
  <c r="V75" i="1"/>
  <c r="V71" i="1"/>
  <c r="V67" i="1"/>
  <c r="V63" i="1"/>
  <c r="V59" i="1"/>
  <c r="V55" i="1"/>
  <c r="V51" i="1"/>
  <c r="V47" i="1"/>
  <c r="V43" i="1"/>
  <c r="V39" i="1"/>
  <c r="V35" i="1"/>
  <c r="V31" i="1"/>
  <c r="V27" i="1"/>
  <c r="V23" i="1"/>
  <c r="V19" i="1"/>
  <c r="V15" i="1"/>
  <c r="V11" i="1"/>
  <c r="V7" i="1"/>
  <c r="V3" i="1"/>
  <c r="V165" i="1"/>
  <c r="V149" i="1"/>
  <c r="V137" i="1"/>
  <c r="V125" i="1"/>
  <c r="V113" i="1"/>
  <c r="V101" i="1"/>
  <c r="V85" i="1"/>
  <c r="V69" i="1"/>
  <c r="V57" i="1"/>
  <c r="V49" i="1"/>
  <c r="V37" i="1"/>
  <c r="V21" i="1"/>
  <c r="V5" i="1"/>
  <c r="V166" i="1"/>
  <c r="V162" i="1"/>
  <c r="V158" i="1"/>
  <c r="V154" i="1"/>
  <c r="V150" i="1"/>
  <c r="V146" i="1"/>
  <c r="V142" i="1"/>
  <c r="V138" i="1"/>
  <c r="V134" i="1"/>
  <c r="V130" i="1"/>
  <c r="V126" i="1"/>
  <c r="V122" i="1"/>
  <c r="V118" i="1"/>
  <c r="V114" i="1"/>
  <c r="V110" i="1"/>
  <c r="V106" i="1"/>
  <c r="V102" i="1"/>
  <c r="V98" i="1"/>
  <c r="V94" i="1"/>
  <c r="V90" i="1"/>
  <c r="V86" i="1"/>
  <c r="V82" i="1"/>
  <c r="V78" i="1"/>
  <c r="V74" i="1"/>
  <c r="V70" i="1"/>
  <c r="V66" i="1"/>
  <c r="V62" i="1"/>
  <c r="V58" i="1"/>
  <c r="V54" i="1"/>
  <c r="V50" i="1"/>
  <c r="V46" i="1"/>
  <c r="V42" i="1"/>
  <c r="V38" i="1"/>
  <c r="V34" i="1"/>
  <c r="V30" i="1"/>
  <c r="V26" i="1"/>
  <c r="V22" i="1"/>
  <c r="V18" i="1"/>
  <c r="V14" i="1"/>
  <c r="V10" i="1"/>
  <c r="V6" i="1"/>
  <c r="V2" i="1"/>
  <c r="U24" i="1"/>
  <c r="V24" i="1"/>
  <c r="U20" i="1"/>
  <c r="V20" i="1"/>
  <c r="U16" i="1"/>
  <c r="V16" i="1"/>
  <c r="U12" i="1"/>
  <c r="V12" i="1"/>
  <c r="U8" i="1"/>
  <c r="V8" i="1"/>
  <c r="U4" i="1"/>
  <c r="V4" i="1"/>
  <c r="F168" i="1"/>
  <c r="U168" i="1"/>
  <c r="F164" i="1"/>
  <c r="U164" i="1"/>
  <c r="F160" i="1"/>
  <c r="U160" i="1"/>
  <c r="F156" i="1"/>
  <c r="U156" i="1"/>
  <c r="F152" i="1"/>
  <c r="U152" i="1"/>
  <c r="F148" i="1"/>
  <c r="U148" i="1"/>
  <c r="F144" i="1"/>
  <c r="U144" i="1"/>
  <c r="F140" i="1"/>
  <c r="U140" i="1"/>
  <c r="F136" i="1"/>
  <c r="U136" i="1"/>
  <c r="F132" i="1"/>
  <c r="U132" i="1"/>
  <c r="F128" i="1"/>
  <c r="U128" i="1"/>
  <c r="F124" i="1"/>
  <c r="U124" i="1"/>
  <c r="F120" i="1"/>
  <c r="U120" i="1"/>
  <c r="F116" i="1"/>
  <c r="U116" i="1"/>
  <c r="F112" i="1"/>
  <c r="U112" i="1"/>
  <c r="F108" i="1"/>
  <c r="U108" i="1"/>
  <c r="F104" i="1"/>
  <c r="U104" i="1"/>
  <c r="F100" i="1"/>
  <c r="U100" i="1"/>
  <c r="F96" i="1"/>
  <c r="U96" i="1"/>
  <c r="F92" i="1"/>
  <c r="U92" i="1"/>
  <c r="F88" i="1"/>
  <c r="U88" i="1"/>
  <c r="F84" i="1"/>
  <c r="U84" i="1"/>
  <c r="F80" i="1"/>
  <c r="U80" i="1"/>
  <c r="F76" i="1"/>
  <c r="U76" i="1"/>
  <c r="F72" i="1"/>
  <c r="U72" i="1"/>
  <c r="F68" i="1"/>
  <c r="U68" i="1"/>
  <c r="F64" i="1"/>
  <c r="U64" i="1"/>
  <c r="F60" i="1"/>
  <c r="U60" i="1"/>
  <c r="F56" i="1"/>
  <c r="U56" i="1"/>
  <c r="F52" i="1"/>
  <c r="U52" i="1"/>
  <c r="F48" i="1"/>
  <c r="U48" i="1"/>
  <c r="F44" i="1"/>
  <c r="U44" i="1"/>
  <c r="F40" i="1"/>
  <c r="U40" i="1"/>
  <c r="F36" i="1"/>
  <c r="U36" i="1"/>
  <c r="F32" i="1"/>
  <c r="U32" i="1"/>
  <c r="F28" i="1"/>
  <c r="U28" i="1"/>
  <c r="F167" i="1"/>
  <c r="U167" i="1"/>
  <c r="F163" i="1"/>
  <c r="U163" i="1"/>
  <c r="F159" i="1"/>
  <c r="U159" i="1"/>
  <c r="F155" i="1"/>
  <c r="U155" i="1"/>
  <c r="F151" i="1"/>
  <c r="U151" i="1"/>
  <c r="F147" i="1"/>
  <c r="U147" i="1"/>
  <c r="F143" i="1"/>
  <c r="U143" i="1"/>
  <c r="F139" i="1"/>
  <c r="U139" i="1"/>
  <c r="F135" i="1"/>
  <c r="U135" i="1"/>
  <c r="F131" i="1"/>
  <c r="U131" i="1"/>
  <c r="F127" i="1"/>
  <c r="U127" i="1"/>
  <c r="F123" i="1"/>
  <c r="U123" i="1"/>
  <c r="F119" i="1"/>
  <c r="U119" i="1"/>
  <c r="F115" i="1"/>
  <c r="U115" i="1"/>
  <c r="F111" i="1"/>
  <c r="U111" i="1"/>
  <c r="F107" i="1"/>
  <c r="U107" i="1"/>
  <c r="F103" i="1"/>
  <c r="U103" i="1"/>
  <c r="F99" i="1"/>
  <c r="U99" i="1"/>
  <c r="F95" i="1"/>
  <c r="U95" i="1"/>
  <c r="F91" i="1"/>
  <c r="U91" i="1"/>
  <c r="F87" i="1"/>
  <c r="U87" i="1"/>
  <c r="F83" i="1"/>
  <c r="U83" i="1"/>
  <c r="F79" i="1"/>
  <c r="U79" i="1"/>
  <c r="F75" i="1"/>
  <c r="U75" i="1"/>
  <c r="F71" i="1"/>
  <c r="U71" i="1"/>
  <c r="F67" i="1"/>
  <c r="U67" i="1"/>
  <c r="F63" i="1"/>
  <c r="U63" i="1"/>
  <c r="F59" i="1"/>
  <c r="U59" i="1"/>
  <c r="F55" i="1"/>
  <c r="U55" i="1"/>
  <c r="F51" i="1"/>
  <c r="U51" i="1"/>
  <c r="F47" i="1"/>
  <c r="U47" i="1"/>
  <c r="F43" i="1"/>
  <c r="U43" i="1"/>
  <c r="F39" i="1"/>
  <c r="U39" i="1"/>
  <c r="F35" i="1"/>
  <c r="U35" i="1"/>
  <c r="F31" i="1"/>
  <c r="U31" i="1"/>
  <c r="F27" i="1"/>
  <c r="U27" i="1"/>
  <c r="F23" i="1"/>
  <c r="U23" i="1"/>
  <c r="F19" i="1"/>
  <c r="U19" i="1"/>
  <c r="F15" i="1"/>
  <c r="U15" i="1"/>
  <c r="F11" i="1"/>
  <c r="U11" i="1"/>
  <c r="F7" i="1"/>
  <c r="U7" i="1"/>
  <c r="F3" i="1"/>
  <c r="U3" i="1"/>
  <c r="F166" i="1"/>
  <c r="U166" i="1"/>
  <c r="F162" i="1"/>
  <c r="U162" i="1"/>
  <c r="F158" i="1"/>
  <c r="U158" i="1"/>
  <c r="F154" i="1"/>
  <c r="U154" i="1"/>
  <c r="F150" i="1"/>
  <c r="U150" i="1"/>
  <c r="F146" i="1"/>
  <c r="U146" i="1"/>
  <c r="F142" i="1"/>
  <c r="U142" i="1"/>
  <c r="F138" i="1"/>
  <c r="U138" i="1"/>
  <c r="F134" i="1"/>
  <c r="U134" i="1"/>
  <c r="F130" i="1"/>
  <c r="U130" i="1"/>
  <c r="F126" i="1"/>
  <c r="U126" i="1"/>
  <c r="F122" i="1"/>
  <c r="U122" i="1"/>
  <c r="F118" i="1"/>
  <c r="U118" i="1"/>
  <c r="F114" i="1"/>
  <c r="U114" i="1"/>
  <c r="F110" i="1"/>
  <c r="U110" i="1"/>
  <c r="F106" i="1"/>
  <c r="U106" i="1"/>
  <c r="F102" i="1"/>
  <c r="U102" i="1"/>
  <c r="F98" i="1"/>
  <c r="U98" i="1"/>
  <c r="F94" i="1"/>
  <c r="U94" i="1"/>
  <c r="F90" i="1"/>
  <c r="U90" i="1"/>
  <c r="F86" i="1"/>
  <c r="U86" i="1"/>
  <c r="F82" i="1"/>
  <c r="U82" i="1"/>
  <c r="F78" i="1"/>
  <c r="U78" i="1"/>
  <c r="F74" i="1"/>
  <c r="U74" i="1"/>
  <c r="F70" i="1"/>
  <c r="U70" i="1"/>
  <c r="F66" i="1"/>
  <c r="U66" i="1"/>
  <c r="F62" i="1"/>
  <c r="U62" i="1"/>
  <c r="F58" i="1"/>
  <c r="U58" i="1"/>
  <c r="F54" i="1"/>
  <c r="U54" i="1"/>
  <c r="F50" i="1"/>
  <c r="U50" i="1"/>
  <c r="F46" i="1"/>
  <c r="U46" i="1"/>
  <c r="F42" i="1"/>
  <c r="U42" i="1"/>
  <c r="F38" i="1"/>
  <c r="U38" i="1"/>
  <c r="F34" i="1"/>
  <c r="U34" i="1"/>
  <c r="F30" i="1"/>
  <c r="U30" i="1"/>
  <c r="F26" i="1"/>
  <c r="U26" i="1"/>
  <c r="F22" i="1"/>
  <c r="U22" i="1"/>
  <c r="F18" i="1"/>
  <c r="U18" i="1"/>
  <c r="F14" i="1"/>
  <c r="U14" i="1"/>
  <c r="F10" i="1"/>
  <c r="U10" i="1"/>
  <c r="F6" i="1"/>
  <c r="U6" i="1"/>
  <c r="F2" i="1"/>
  <c r="U2" i="1"/>
  <c r="F169" i="1"/>
  <c r="U169" i="1"/>
  <c r="F165" i="1"/>
  <c r="U165" i="1"/>
  <c r="F161" i="1"/>
  <c r="U161" i="1"/>
  <c r="F157" i="1"/>
  <c r="U157" i="1"/>
  <c r="F153" i="1"/>
  <c r="U153" i="1"/>
  <c r="F149" i="1"/>
  <c r="U149" i="1"/>
  <c r="F145" i="1"/>
  <c r="U145" i="1"/>
  <c r="F141" i="1"/>
  <c r="U141" i="1"/>
  <c r="F137" i="1"/>
  <c r="U137" i="1"/>
  <c r="F133" i="1"/>
  <c r="U133" i="1"/>
  <c r="F129" i="1"/>
  <c r="U129" i="1"/>
  <c r="F125" i="1"/>
  <c r="U125" i="1"/>
  <c r="F121" i="1"/>
  <c r="U121" i="1"/>
  <c r="F117" i="1"/>
  <c r="U117" i="1"/>
  <c r="F113" i="1"/>
  <c r="U113" i="1"/>
  <c r="F109" i="1"/>
  <c r="U109" i="1"/>
  <c r="F105" i="1"/>
  <c r="U105" i="1"/>
  <c r="F101" i="1"/>
  <c r="U101" i="1"/>
  <c r="F97" i="1"/>
  <c r="U97" i="1"/>
  <c r="F93" i="1"/>
  <c r="U93" i="1"/>
  <c r="F89" i="1"/>
  <c r="U89" i="1"/>
  <c r="F85" i="1"/>
  <c r="U85" i="1"/>
  <c r="F81" i="1"/>
  <c r="U81" i="1"/>
  <c r="F77" i="1"/>
  <c r="U77" i="1"/>
  <c r="F73" i="1"/>
  <c r="U73" i="1"/>
  <c r="F69" i="1"/>
  <c r="U69" i="1"/>
  <c r="F65" i="1"/>
  <c r="U65" i="1"/>
  <c r="F61" i="1"/>
  <c r="U61" i="1"/>
  <c r="F57" i="1"/>
  <c r="U57" i="1"/>
  <c r="F53" i="1"/>
  <c r="U53" i="1"/>
  <c r="F49" i="1"/>
  <c r="U49" i="1"/>
  <c r="F45" i="1"/>
  <c r="U45" i="1"/>
  <c r="F41" i="1"/>
  <c r="U41" i="1"/>
  <c r="F37" i="1"/>
  <c r="U37" i="1"/>
  <c r="F33" i="1"/>
  <c r="U33" i="1"/>
  <c r="F29" i="1"/>
  <c r="U29" i="1"/>
  <c r="F25" i="1"/>
  <c r="U25" i="1"/>
  <c r="F21" i="1"/>
  <c r="U21" i="1"/>
  <c r="F17" i="1"/>
  <c r="U17" i="1"/>
  <c r="F13" i="1"/>
  <c r="U13" i="1"/>
  <c r="F9" i="1"/>
  <c r="U9" i="1"/>
  <c r="F5" i="1"/>
  <c r="U5" i="1"/>
  <c r="F24" i="1"/>
  <c r="F20" i="1"/>
  <c r="F16" i="1"/>
  <c r="F12" i="1"/>
  <c r="F8" i="1"/>
  <c r="F4" i="1"/>
  <c r="T14" i="1" l="1"/>
  <c r="T22" i="1"/>
  <c r="T54" i="1"/>
  <c r="T86" i="1"/>
  <c r="T118" i="1"/>
  <c r="T150" i="1"/>
  <c r="T15" i="1"/>
  <c r="T47" i="1"/>
  <c r="T79" i="1"/>
  <c r="T111" i="1"/>
  <c r="T143" i="1"/>
  <c r="T8" i="1"/>
  <c r="T40" i="1"/>
  <c r="T72" i="1"/>
  <c r="T104" i="1"/>
  <c r="T136" i="1"/>
  <c r="T168" i="1"/>
  <c r="T33" i="1"/>
  <c r="T65" i="1"/>
  <c r="T97" i="1"/>
  <c r="T129" i="1"/>
  <c r="T161" i="1"/>
  <c r="T10" i="1"/>
  <c r="T26" i="1"/>
  <c r="T42" i="1"/>
  <c r="T58" i="1"/>
  <c r="T74" i="1"/>
  <c r="T90" i="1"/>
  <c r="T106" i="1"/>
  <c r="T122" i="1"/>
  <c r="T138" i="1"/>
  <c r="T154" i="1"/>
  <c r="T3" i="1"/>
  <c r="T19" i="1"/>
  <c r="T35" i="1"/>
  <c r="T51" i="1"/>
  <c r="T67" i="1"/>
  <c r="T83" i="1"/>
  <c r="T99" i="1"/>
  <c r="T115" i="1"/>
  <c r="T131" i="1"/>
  <c r="T147" i="1"/>
  <c r="T163" i="1"/>
  <c r="T12" i="1"/>
  <c r="T28" i="1"/>
  <c r="T44" i="1"/>
  <c r="T60" i="1"/>
  <c r="T76" i="1"/>
  <c r="T92" i="1"/>
  <c r="T108" i="1"/>
  <c r="T124" i="1"/>
  <c r="T140" i="1"/>
  <c r="T156" i="1"/>
  <c r="T5" i="1"/>
  <c r="T21" i="1"/>
  <c r="T37" i="1"/>
  <c r="T53" i="1"/>
  <c r="T69" i="1"/>
  <c r="T85" i="1"/>
  <c r="T101" i="1"/>
  <c r="T117" i="1"/>
  <c r="T133" i="1"/>
  <c r="T149" i="1"/>
  <c r="T165" i="1"/>
  <c r="T46" i="1"/>
  <c r="T78" i="1"/>
  <c r="T110" i="1"/>
  <c r="T142" i="1"/>
  <c r="T7" i="1"/>
  <c r="T167" i="1"/>
  <c r="T32" i="1"/>
  <c r="T64" i="1"/>
  <c r="T96" i="1"/>
  <c r="T128" i="1"/>
  <c r="T160" i="1"/>
  <c r="T25" i="1"/>
  <c r="T57" i="1"/>
  <c r="T105" i="1"/>
  <c r="T137" i="1"/>
  <c r="T169" i="1"/>
  <c r="T30" i="1"/>
  <c r="T62" i="1"/>
  <c r="T94" i="1"/>
  <c r="T126" i="1"/>
  <c r="T158" i="1"/>
  <c r="T23" i="1"/>
  <c r="T39" i="1"/>
  <c r="T55" i="1"/>
  <c r="T71" i="1"/>
  <c r="T87" i="1"/>
  <c r="T103" i="1"/>
  <c r="T119" i="1"/>
  <c r="T135" i="1"/>
  <c r="T151" i="1"/>
  <c r="T16" i="1"/>
  <c r="T48" i="1"/>
  <c r="T80" i="1"/>
  <c r="T112" i="1"/>
  <c r="T144" i="1"/>
  <c r="T9" i="1"/>
  <c r="T41" i="1"/>
  <c r="T73" i="1"/>
  <c r="T89" i="1"/>
  <c r="T121" i="1"/>
  <c r="T153" i="1"/>
  <c r="T2" i="1"/>
  <c r="T18" i="1"/>
  <c r="T34" i="1"/>
  <c r="T50" i="1"/>
  <c r="T66" i="1"/>
  <c r="T82" i="1"/>
  <c r="T98" i="1"/>
  <c r="T114" i="1"/>
  <c r="T130" i="1"/>
  <c r="T146" i="1"/>
  <c r="T162" i="1"/>
  <c r="T11" i="1"/>
  <c r="T27" i="1"/>
  <c r="T43" i="1"/>
  <c r="T59" i="1"/>
  <c r="T75" i="1"/>
  <c r="T91" i="1"/>
  <c r="T107" i="1"/>
  <c r="T123" i="1"/>
  <c r="T139" i="1"/>
  <c r="T155" i="1"/>
  <c r="T4" i="1"/>
  <c r="T20" i="1"/>
  <c r="T36" i="1"/>
  <c r="T52" i="1"/>
  <c r="T68" i="1"/>
  <c r="T84" i="1"/>
  <c r="T100" i="1"/>
  <c r="T116" i="1"/>
  <c r="T132" i="1"/>
  <c r="T148" i="1"/>
  <c r="T164" i="1"/>
  <c r="T13" i="1"/>
  <c r="T29" i="1"/>
  <c r="T45" i="1"/>
  <c r="T61" i="1"/>
  <c r="T77" i="1"/>
  <c r="T93" i="1"/>
  <c r="T109" i="1"/>
  <c r="T125" i="1"/>
  <c r="T141" i="1"/>
  <c r="T157" i="1"/>
  <c r="T6" i="1"/>
  <c r="T38" i="1"/>
  <c r="T70" i="1"/>
  <c r="T102" i="1"/>
  <c r="T134" i="1"/>
  <c r="T166" i="1"/>
  <c r="T31" i="1"/>
  <c r="T63" i="1"/>
  <c r="T95" i="1"/>
  <c r="T127" i="1"/>
  <c r="T159" i="1"/>
  <c r="T24" i="1"/>
  <c r="T56" i="1"/>
  <c r="T88" i="1"/>
  <c r="T120" i="1"/>
  <c r="T152" i="1"/>
  <c r="T17" i="1"/>
  <c r="T49" i="1"/>
  <c r="T81" i="1"/>
  <c r="T113" i="1"/>
  <c r="T145" i="1"/>
  <c r="S145" i="1" l="1"/>
  <c r="J145" i="1"/>
  <c r="S81" i="1"/>
  <c r="J81" i="1"/>
  <c r="S17" i="1"/>
  <c r="J17" i="1"/>
  <c r="S120" i="1"/>
  <c r="J120" i="1"/>
  <c r="S56" i="1"/>
  <c r="J56" i="1"/>
  <c r="S159" i="1"/>
  <c r="J159" i="1"/>
  <c r="S95" i="1"/>
  <c r="J95" i="1"/>
  <c r="S31" i="1"/>
  <c r="J31" i="1"/>
  <c r="S134" i="1"/>
  <c r="J134" i="1"/>
  <c r="S70" i="1"/>
  <c r="J70" i="1"/>
  <c r="S6" i="1"/>
  <c r="J6" i="1"/>
  <c r="S141" i="1"/>
  <c r="J141" i="1"/>
  <c r="S109" i="1"/>
  <c r="J109" i="1"/>
  <c r="S77" i="1"/>
  <c r="J77" i="1"/>
  <c r="S45" i="1"/>
  <c r="J45" i="1"/>
  <c r="S13" i="1"/>
  <c r="J13" i="1"/>
  <c r="S148" i="1"/>
  <c r="J148" i="1"/>
  <c r="S116" i="1"/>
  <c r="J116" i="1"/>
  <c r="S84" i="1"/>
  <c r="J84" i="1"/>
  <c r="S52" i="1"/>
  <c r="J52" i="1"/>
  <c r="S20" i="1"/>
  <c r="J20" i="1"/>
  <c r="S155" i="1"/>
  <c r="J155" i="1"/>
  <c r="S123" i="1"/>
  <c r="J123" i="1"/>
  <c r="S91" i="1"/>
  <c r="J91" i="1"/>
  <c r="S59" i="1"/>
  <c r="J59" i="1"/>
  <c r="S27" i="1"/>
  <c r="J27" i="1"/>
  <c r="S162" i="1"/>
  <c r="J162" i="1"/>
  <c r="S130" i="1"/>
  <c r="J130" i="1"/>
  <c r="S98" i="1"/>
  <c r="J98" i="1"/>
  <c r="S66" i="1"/>
  <c r="J66" i="1"/>
  <c r="S34" i="1"/>
  <c r="J34" i="1"/>
  <c r="J2" i="1"/>
  <c r="S121" i="1"/>
  <c r="J121" i="1"/>
  <c r="S73" i="1"/>
  <c r="J73" i="1"/>
  <c r="S9" i="1"/>
  <c r="J9" i="1"/>
  <c r="S112" i="1"/>
  <c r="J112" i="1"/>
  <c r="S48" i="1"/>
  <c r="J48" i="1"/>
  <c r="S151" i="1"/>
  <c r="J151" i="1"/>
  <c r="S119" i="1"/>
  <c r="J119" i="1"/>
  <c r="S87" i="1"/>
  <c r="J87" i="1"/>
  <c r="S55" i="1"/>
  <c r="J55" i="1"/>
  <c r="S23" i="1"/>
  <c r="J23" i="1"/>
  <c r="S126" i="1"/>
  <c r="J126" i="1"/>
  <c r="S62" i="1"/>
  <c r="J62" i="1"/>
  <c r="S169" i="1"/>
  <c r="J169" i="1"/>
  <c r="S105" i="1"/>
  <c r="J105" i="1"/>
  <c r="S25" i="1"/>
  <c r="J25" i="1"/>
  <c r="S128" i="1"/>
  <c r="J128" i="1"/>
  <c r="S64" i="1"/>
  <c r="J64" i="1"/>
  <c r="S167" i="1"/>
  <c r="J167" i="1"/>
  <c r="S142" i="1"/>
  <c r="J142" i="1"/>
  <c r="S78" i="1"/>
  <c r="J78" i="1"/>
  <c r="S165" i="1"/>
  <c r="J165" i="1"/>
  <c r="S133" i="1"/>
  <c r="J133" i="1"/>
  <c r="S101" i="1"/>
  <c r="J101" i="1"/>
  <c r="S69" i="1"/>
  <c r="J69" i="1"/>
  <c r="S37" i="1"/>
  <c r="J37" i="1"/>
  <c r="S5" i="1"/>
  <c r="J5" i="1"/>
  <c r="S140" i="1"/>
  <c r="J140" i="1"/>
  <c r="S108" i="1"/>
  <c r="J108" i="1"/>
  <c r="S76" i="1"/>
  <c r="J76" i="1"/>
  <c r="S44" i="1"/>
  <c r="J44" i="1"/>
  <c r="S12" i="1"/>
  <c r="J12" i="1"/>
  <c r="S147" i="1"/>
  <c r="J147" i="1"/>
  <c r="S115" i="1"/>
  <c r="J115" i="1"/>
  <c r="S83" i="1"/>
  <c r="J83" i="1"/>
  <c r="S51" i="1"/>
  <c r="J51" i="1"/>
  <c r="S19" i="1"/>
  <c r="J19" i="1"/>
  <c r="S154" i="1"/>
  <c r="J154" i="1"/>
  <c r="S122" i="1"/>
  <c r="J122" i="1"/>
  <c r="S90" i="1"/>
  <c r="J90" i="1"/>
  <c r="S58" i="1"/>
  <c r="J58" i="1"/>
  <c r="S26" i="1"/>
  <c r="J26" i="1"/>
  <c r="S161" i="1"/>
  <c r="J161" i="1"/>
  <c r="S97" i="1"/>
  <c r="J97" i="1"/>
  <c r="S33" i="1"/>
  <c r="J33" i="1"/>
  <c r="S136" i="1"/>
  <c r="J136" i="1"/>
  <c r="S72" i="1"/>
  <c r="J72" i="1"/>
  <c r="S8" i="1"/>
  <c r="J8" i="1"/>
  <c r="S111" i="1"/>
  <c r="J111" i="1"/>
  <c r="S47" i="1"/>
  <c r="J47" i="1"/>
  <c r="S150" i="1"/>
  <c r="J150" i="1"/>
  <c r="S86" i="1"/>
  <c r="J86" i="1"/>
  <c r="S22" i="1"/>
  <c r="J22" i="1"/>
  <c r="S113" i="1"/>
  <c r="J113" i="1"/>
  <c r="S49" i="1"/>
  <c r="J49" i="1"/>
  <c r="S152" i="1"/>
  <c r="J152" i="1"/>
  <c r="S88" i="1"/>
  <c r="J88" i="1"/>
  <c r="S24" i="1"/>
  <c r="J24" i="1"/>
  <c r="S127" i="1"/>
  <c r="J127" i="1"/>
  <c r="S63" i="1"/>
  <c r="J63" i="1"/>
  <c r="S166" i="1"/>
  <c r="J166" i="1"/>
  <c r="S102" i="1"/>
  <c r="J102" i="1"/>
  <c r="S38" i="1"/>
  <c r="J38" i="1"/>
  <c r="S157" i="1"/>
  <c r="J157" i="1"/>
  <c r="S125" i="1"/>
  <c r="J125" i="1"/>
  <c r="S93" i="1"/>
  <c r="J93" i="1"/>
  <c r="S61" i="1"/>
  <c r="J61" i="1"/>
  <c r="S29" i="1"/>
  <c r="J29" i="1"/>
  <c r="S164" i="1"/>
  <c r="J164" i="1"/>
  <c r="S132" i="1"/>
  <c r="J132" i="1"/>
  <c r="S100" i="1"/>
  <c r="J100" i="1"/>
  <c r="S68" i="1"/>
  <c r="J68" i="1"/>
  <c r="S36" i="1"/>
  <c r="J36" i="1"/>
  <c r="S4" i="1"/>
  <c r="J4" i="1"/>
  <c r="S139" i="1"/>
  <c r="J139" i="1"/>
  <c r="S107" i="1"/>
  <c r="J107" i="1"/>
  <c r="S75" i="1"/>
  <c r="J75" i="1"/>
  <c r="S43" i="1"/>
  <c r="J43" i="1"/>
  <c r="S11" i="1"/>
  <c r="J11" i="1"/>
  <c r="S146" i="1"/>
  <c r="J146" i="1"/>
  <c r="S114" i="1"/>
  <c r="J114" i="1"/>
  <c r="S82" i="1"/>
  <c r="J82" i="1"/>
  <c r="S50" i="1"/>
  <c r="J50" i="1"/>
  <c r="S18" i="1"/>
  <c r="J18" i="1"/>
  <c r="S153" i="1"/>
  <c r="J153" i="1"/>
  <c r="S89" i="1"/>
  <c r="J89" i="1"/>
  <c r="S41" i="1"/>
  <c r="J41" i="1"/>
  <c r="S144" i="1"/>
  <c r="J144" i="1"/>
  <c r="S80" i="1"/>
  <c r="J80" i="1"/>
  <c r="S16" i="1"/>
  <c r="J16" i="1"/>
  <c r="S135" i="1"/>
  <c r="J135" i="1"/>
  <c r="S103" i="1"/>
  <c r="J103" i="1"/>
  <c r="S71" i="1"/>
  <c r="J71" i="1"/>
  <c r="S39" i="1"/>
  <c r="J39" i="1"/>
  <c r="S158" i="1"/>
  <c r="J158" i="1"/>
  <c r="S94" i="1"/>
  <c r="J94" i="1"/>
  <c r="S30" i="1"/>
  <c r="J30" i="1"/>
  <c r="S137" i="1"/>
  <c r="J137" i="1"/>
  <c r="S57" i="1"/>
  <c r="J57" i="1"/>
  <c r="S160" i="1"/>
  <c r="J160" i="1"/>
  <c r="S96" i="1"/>
  <c r="J96" i="1"/>
  <c r="S32" i="1"/>
  <c r="J32" i="1"/>
  <c r="S7" i="1"/>
  <c r="J7" i="1"/>
  <c r="S110" i="1"/>
  <c r="J110" i="1"/>
  <c r="S46" i="1"/>
  <c r="J46" i="1"/>
  <c r="S149" i="1"/>
  <c r="J149" i="1"/>
  <c r="S117" i="1"/>
  <c r="J117" i="1"/>
  <c r="S85" i="1"/>
  <c r="J85" i="1"/>
  <c r="S53" i="1"/>
  <c r="J53" i="1"/>
  <c r="S21" i="1"/>
  <c r="J21" i="1"/>
  <c r="S156" i="1"/>
  <c r="J156" i="1"/>
  <c r="S124" i="1"/>
  <c r="J124" i="1"/>
  <c r="S92" i="1"/>
  <c r="J92" i="1"/>
  <c r="S60" i="1"/>
  <c r="J60" i="1"/>
  <c r="S28" i="1"/>
  <c r="J28" i="1"/>
  <c r="S163" i="1"/>
  <c r="J163" i="1"/>
  <c r="S131" i="1"/>
  <c r="J131" i="1"/>
  <c r="S99" i="1"/>
  <c r="J99" i="1"/>
  <c r="S67" i="1"/>
  <c r="J67" i="1"/>
  <c r="S35" i="1"/>
  <c r="J35" i="1"/>
  <c r="J3" i="1"/>
  <c r="S138" i="1"/>
  <c r="J138" i="1"/>
  <c r="S106" i="1"/>
  <c r="J106" i="1"/>
  <c r="S74" i="1"/>
  <c r="J74" i="1"/>
  <c r="S42" i="1"/>
  <c r="J42" i="1"/>
  <c r="S10" i="1"/>
  <c r="J10" i="1"/>
  <c r="S129" i="1"/>
  <c r="J129" i="1"/>
  <c r="S65" i="1"/>
  <c r="J65" i="1"/>
  <c r="S168" i="1"/>
  <c r="J168" i="1"/>
  <c r="S104" i="1"/>
  <c r="J104" i="1"/>
  <c r="S40" i="1"/>
  <c r="J40" i="1"/>
  <c r="S143" i="1"/>
  <c r="J143" i="1"/>
  <c r="S79" i="1"/>
  <c r="J79" i="1"/>
  <c r="S15" i="1"/>
  <c r="J15" i="1"/>
  <c r="S118" i="1"/>
  <c r="J118" i="1"/>
  <c r="S54" i="1"/>
  <c r="J54" i="1"/>
  <c r="S14" i="1"/>
  <c r="J14" i="1"/>
  <c r="N2" i="1" l="1"/>
  <c r="N6" i="1"/>
  <c r="N10" i="1"/>
  <c r="N14" i="1"/>
  <c r="N18" i="1"/>
  <c r="N22" i="1"/>
  <c r="N26" i="1"/>
  <c r="N30" i="1"/>
  <c r="N34" i="1"/>
  <c r="N38" i="1"/>
  <c r="N42" i="1"/>
  <c r="N46" i="1"/>
  <c r="N50" i="1"/>
  <c r="N54" i="1"/>
  <c r="N58" i="1"/>
  <c r="N62" i="1"/>
  <c r="N66" i="1"/>
  <c r="N70" i="1"/>
  <c r="N74" i="1"/>
  <c r="N78" i="1"/>
  <c r="N82" i="1"/>
  <c r="N86" i="1"/>
  <c r="N90" i="1"/>
  <c r="N94" i="1"/>
  <c r="N98" i="1"/>
  <c r="N102" i="1"/>
  <c r="N106" i="1"/>
  <c r="N110" i="1"/>
  <c r="N114" i="1"/>
  <c r="N118" i="1"/>
  <c r="N122" i="1"/>
  <c r="N126" i="1"/>
  <c r="N130" i="1"/>
  <c r="N134" i="1"/>
  <c r="N138" i="1"/>
  <c r="N142" i="1"/>
  <c r="N146" i="1"/>
  <c r="N150" i="1"/>
  <c r="N154" i="1"/>
  <c r="N158" i="1"/>
  <c r="N162" i="1"/>
  <c r="N166" i="1"/>
  <c r="N140" i="1"/>
  <c r="N148" i="1"/>
  <c r="N160" i="1"/>
  <c r="N168" i="1"/>
  <c r="N13" i="1"/>
  <c r="N33" i="1"/>
  <c r="N45" i="1"/>
  <c r="N57" i="1"/>
  <c r="N73" i="1"/>
  <c r="N85" i="1"/>
  <c r="N93" i="1"/>
  <c r="N105" i="1"/>
  <c r="N117" i="1"/>
  <c r="N129" i="1"/>
  <c r="N141" i="1"/>
  <c r="N157" i="1"/>
  <c r="N169" i="1"/>
  <c r="N3" i="1"/>
  <c r="N7" i="1"/>
  <c r="N11" i="1"/>
  <c r="N15" i="1"/>
  <c r="N19" i="1"/>
  <c r="N23" i="1"/>
  <c r="N27" i="1"/>
  <c r="N31" i="1"/>
  <c r="N35" i="1"/>
  <c r="N39" i="1"/>
  <c r="N43" i="1"/>
  <c r="N47" i="1"/>
  <c r="N51" i="1"/>
  <c r="N55" i="1"/>
  <c r="N59" i="1"/>
  <c r="N63" i="1"/>
  <c r="N67" i="1"/>
  <c r="N71" i="1"/>
  <c r="N75" i="1"/>
  <c r="N79" i="1"/>
  <c r="N83" i="1"/>
  <c r="N87" i="1"/>
  <c r="N91" i="1"/>
  <c r="N95" i="1"/>
  <c r="N99" i="1"/>
  <c r="N103" i="1"/>
  <c r="N107" i="1"/>
  <c r="N111" i="1"/>
  <c r="N115" i="1"/>
  <c r="N119" i="1"/>
  <c r="N123" i="1"/>
  <c r="N127" i="1"/>
  <c r="N131" i="1"/>
  <c r="N135" i="1"/>
  <c r="N139" i="1"/>
  <c r="N143" i="1"/>
  <c r="N147" i="1"/>
  <c r="N151" i="1"/>
  <c r="N155" i="1"/>
  <c r="N159" i="1"/>
  <c r="N163" i="1"/>
  <c r="N167" i="1"/>
  <c r="N136" i="1"/>
  <c r="N152" i="1"/>
  <c r="N164" i="1"/>
  <c r="N9" i="1"/>
  <c r="N41" i="1"/>
  <c r="N49" i="1"/>
  <c r="N61" i="1"/>
  <c r="N69" i="1"/>
  <c r="N81" i="1"/>
  <c r="N89" i="1"/>
  <c r="N101" i="1"/>
  <c r="N113" i="1"/>
  <c r="N121" i="1"/>
  <c r="N133" i="1"/>
  <c r="N145" i="1"/>
  <c r="N153" i="1"/>
  <c r="N165" i="1"/>
  <c r="N4" i="1"/>
  <c r="N8" i="1"/>
  <c r="N12" i="1"/>
  <c r="N16" i="1"/>
  <c r="N20" i="1"/>
  <c r="N24" i="1"/>
  <c r="N28" i="1"/>
  <c r="N32" i="1"/>
  <c r="N36" i="1"/>
  <c r="N40" i="1"/>
  <c r="N44" i="1"/>
  <c r="N48" i="1"/>
  <c r="N52" i="1"/>
  <c r="N56" i="1"/>
  <c r="N60" i="1"/>
  <c r="N64" i="1"/>
  <c r="N68" i="1"/>
  <c r="N72" i="1"/>
  <c r="N76" i="1"/>
  <c r="N80" i="1"/>
  <c r="N84" i="1"/>
  <c r="N88" i="1"/>
  <c r="N92" i="1"/>
  <c r="N96" i="1"/>
  <c r="N100" i="1"/>
  <c r="N104" i="1"/>
  <c r="N108" i="1"/>
  <c r="N112" i="1"/>
  <c r="N116" i="1"/>
  <c r="N120" i="1"/>
  <c r="N124" i="1"/>
  <c r="N128" i="1"/>
  <c r="N132" i="1"/>
  <c r="N144" i="1"/>
  <c r="N156" i="1"/>
  <c r="N5" i="1"/>
  <c r="N17" i="1"/>
  <c r="N21" i="1"/>
  <c r="N25" i="1"/>
  <c r="N29" i="1"/>
  <c r="N37" i="1"/>
  <c r="N53" i="1"/>
  <c r="N65" i="1"/>
  <c r="N77" i="1"/>
  <c r="N97" i="1"/>
  <c r="N109" i="1"/>
  <c r="N125" i="1"/>
  <c r="N137" i="1"/>
  <c r="N149" i="1"/>
  <c r="N161" i="1"/>
  <c r="S2" i="1"/>
  <c r="S3" i="1"/>
</calcChain>
</file>

<file path=xl/sharedStrings.xml><?xml version="1.0" encoding="utf-8"?>
<sst xmlns="http://schemas.openxmlformats.org/spreadsheetml/2006/main" count="1487" uniqueCount="461">
  <si>
    <t>Nº Requerimiento</t>
  </si>
  <si>
    <t>Fecha de Aprobación</t>
  </si>
  <si>
    <t>Indicador</t>
  </si>
  <si>
    <t>Nº OC</t>
  </si>
  <si>
    <t>Fecha de creación</t>
  </si>
  <si>
    <t>Lugar de Entrega</t>
  </si>
  <si>
    <t>Observación</t>
  </si>
  <si>
    <t>Acción de</t>
  </si>
  <si>
    <t xml:space="preserve">AREA </t>
  </si>
  <si>
    <t>PLANTA</t>
  </si>
  <si>
    <t>Materiales Varios</t>
  </si>
  <si>
    <t>PA</t>
  </si>
  <si>
    <t>Accesorios ULMA</t>
  </si>
  <si>
    <t xml:space="preserve">Reflector de 500W y G.E </t>
  </si>
  <si>
    <t>REDES</t>
  </si>
  <si>
    <t>Regularización de Retro y Camión</t>
  </si>
  <si>
    <t>Regularización Camionetas</t>
  </si>
  <si>
    <t>Anillos circulares para buzones</t>
  </si>
  <si>
    <t>Escaleras marineras y otros</t>
  </si>
  <si>
    <t>Alquiler de andamios y encofrados</t>
  </si>
  <si>
    <t>Herramientas civiles y eléctricos</t>
  </si>
  <si>
    <t>Herramientas civieles</t>
  </si>
  <si>
    <t>Codos y Tee de PVC</t>
  </si>
  <si>
    <t>SSOMA</t>
  </si>
  <si>
    <t>Servicio de auditoria DS 005-2012</t>
  </si>
  <si>
    <t>INGENIERIA</t>
  </si>
  <si>
    <t>Servicio de Ingenieria Eléctrica LUZ DEL SUR</t>
  </si>
  <si>
    <t>Herramientas varias</t>
  </si>
  <si>
    <t>MS</t>
  </si>
  <si>
    <t>VR</t>
  </si>
  <si>
    <t xml:space="preserve">Tierra preparada </t>
  </si>
  <si>
    <t>Codos, tee, filtros y válvulas</t>
  </si>
  <si>
    <t>Alquiler de mini Excavadora</t>
  </si>
  <si>
    <t>Indicador2</t>
  </si>
  <si>
    <t>Descripción Breve</t>
  </si>
  <si>
    <t>Fecha de recepción</t>
  </si>
  <si>
    <t>Nombre proveedor</t>
  </si>
  <si>
    <t>TABLAS AUXILIARES</t>
  </si>
  <si>
    <t>1. MESES</t>
  </si>
  <si>
    <t>Id Mes</t>
  </si>
  <si>
    <t>Mes</t>
  </si>
  <si>
    <t>Ene</t>
  </si>
  <si>
    <t>Feb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</si>
  <si>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</si>
  <si>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</si>
  <si>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</si>
  <si>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</si>
  <si>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</si>
  <si>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</si>
  <si>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</si>
  <si>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</si>
  <si>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</si>
  <si>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</si>
  <si>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2. AREAS</t>
  </si>
  <si>
    <t>PRODUCCION</t>
  </si>
  <si>
    <t>CALIDAD</t>
  </si>
  <si>
    <t>RRHH</t>
  </si>
  <si>
    <t>3. PROVEEDOR</t>
  </si>
  <si>
    <t>Ancón</t>
  </si>
  <si>
    <t>Ate</t>
  </si>
  <si>
    <t>Barranco</t>
  </si>
  <si>
    <t>Breña</t>
  </si>
  <si>
    <t>Carabayllo</t>
  </si>
  <si>
    <t>Chaclacayo</t>
  </si>
  <si>
    <t>Chorrillos</t>
  </si>
  <si>
    <t>Cieneguilla</t>
  </si>
  <si>
    <t>Comas</t>
  </si>
  <si>
    <t>El Agustino</t>
  </si>
  <si>
    <t>Independencia</t>
  </si>
  <si>
    <t>Jesús María</t>
  </si>
  <si>
    <t>La Molina</t>
  </si>
  <si>
    <t>La Victoria</t>
  </si>
  <si>
    <t>Lima</t>
  </si>
  <si>
    <t>Lince</t>
  </si>
  <si>
    <t>Los Olivos</t>
  </si>
  <si>
    <t>Lurigancho</t>
  </si>
  <si>
    <t>Lurín</t>
  </si>
  <si>
    <t>Magdalena del Mar</t>
  </si>
  <si>
    <t>Miraflores</t>
  </si>
  <si>
    <t>Pachacamac</t>
  </si>
  <si>
    <t>Pucusana</t>
  </si>
  <si>
    <t>Pueblo Libre</t>
  </si>
  <si>
    <t>Huaycán4​</t>
  </si>
  <si>
    <t>4. LUGARES DE ENTREGA</t>
  </si>
  <si>
    <t>GASSERVICIO SA DE CV</t>
  </si>
  <si>
    <t>VELCAM ADVISORS SC</t>
  </si>
  <si>
    <t>INMUEBLES DE MANUFACTURA</t>
  </si>
  <si>
    <t>INDETEC</t>
  </si>
  <si>
    <t>CONSTRUMIL SA DE CV</t>
  </si>
  <si>
    <t>BEJIM, PLANEA Y CONSTRUYE</t>
  </si>
  <si>
    <t>PAPELERIA DANY SA DE CV</t>
  </si>
  <si>
    <t>MARTHA CCILIA GALVEZ ENRIQUEZ</t>
  </si>
  <si>
    <t>JORGE FABIAN FABRET SOTO</t>
  </si>
  <si>
    <t>JULIO CESAR GONZALEZ CRUZ</t>
  </si>
  <si>
    <t>TRAVEL TIME AGENCIA DE VIAJES SA DE CV</t>
  </si>
  <si>
    <t>LEDSON SA DE CV</t>
  </si>
  <si>
    <t>TEKTON INGENIERIA SA DE CV</t>
  </si>
  <si>
    <t>COPICENTRO XEROX</t>
  </si>
  <si>
    <t>PROVEE ADMINISTRA Y CONSTRUYE</t>
  </si>
  <si>
    <t>FERRETERIA DE ABASTOS DE HERMOSILLO SA DE CV</t>
  </si>
  <si>
    <t>IMATIVA ARQUITECTOS SC</t>
  </si>
  <si>
    <t>UNIVERSIDAD DE SONORA</t>
  </si>
  <si>
    <t>Lugar de entrega</t>
  </si>
  <si>
    <t>Proveedores</t>
  </si>
  <si>
    <t>Areas solicitantes</t>
  </si>
  <si>
    <t>Atendido</t>
  </si>
  <si>
    <t>En proceso de cotizacion</t>
  </si>
  <si>
    <t>En proceso de aprobacion</t>
  </si>
  <si>
    <t>OC por aprobar</t>
  </si>
  <si>
    <t>OC aprobada</t>
  </si>
  <si>
    <t>Anulada</t>
  </si>
  <si>
    <t>Estatus</t>
  </si>
  <si>
    <t>5. ESTATUS</t>
  </si>
  <si>
    <t>Servicio de auditoria DS 005-2013</t>
  </si>
  <si>
    <t>Servicio de auditoria DS 005-2014</t>
  </si>
  <si>
    <t>Servicio de auditoria DS 005-2015</t>
  </si>
  <si>
    <t>Servicio de auditoria DS 005-2016</t>
  </si>
  <si>
    <t>Servicio de auditoria DS 005-2017</t>
  </si>
  <si>
    <t>Servicio de auditoria DS 005-2018</t>
  </si>
  <si>
    <t>Servicio de auditoria DS 005-2019</t>
  </si>
  <si>
    <t>Servicio de auditoria DS 005-2020</t>
  </si>
  <si>
    <t>Tiempo de entrega real</t>
  </si>
  <si>
    <t>Tiempo entre recepción y creación</t>
  </si>
  <si>
    <t>Tiempo entre creacion y aprobacion</t>
  </si>
  <si>
    <t>Año</t>
  </si>
  <si>
    <t>Total general</t>
  </si>
  <si>
    <t>Promedio de Tiempo de entrega real</t>
  </si>
  <si>
    <t>Promedio de Tiempo entre recepción y creación</t>
  </si>
  <si>
    <t>Promedio de Tiempo entre creacion y aprobacion</t>
  </si>
  <si>
    <t>Nro casos</t>
  </si>
  <si>
    <t>Top 5 Lead Times de Entrega</t>
  </si>
  <si>
    <t>Fecha de firma de Comparativo</t>
  </si>
  <si>
    <t>Fecha de solicitud en almacén/Obra</t>
  </si>
  <si>
    <t>Fecha Comprometida de Proveedor</t>
  </si>
  <si>
    <t>Fecha Real de llegada a almacén/Obra</t>
  </si>
  <si>
    <t>PLA-830</t>
  </si>
  <si>
    <t>PLA-831</t>
  </si>
  <si>
    <t>PLA-729</t>
  </si>
  <si>
    <t>RED-904</t>
  </si>
  <si>
    <t>RED-171</t>
  </si>
  <si>
    <t>RED-397</t>
  </si>
  <si>
    <t>RED-561</t>
  </si>
  <si>
    <t>RED-176</t>
  </si>
  <si>
    <t>RED-343</t>
  </si>
  <si>
    <t>RED-655</t>
  </si>
  <si>
    <t>RED-324</t>
  </si>
  <si>
    <t>RED-118</t>
  </si>
  <si>
    <t>RED-816</t>
  </si>
  <si>
    <t>RED-172</t>
  </si>
  <si>
    <t>SSO-872</t>
  </si>
  <si>
    <t>ING-658</t>
  </si>
  <si>
    <t>ING-246</t>
  </si>
  <si>
    <t>RED-250</t>
  </si>
  <si>
    <t>RED-850</t>
  </si>
  <si>
    <t>PLA-201</t>
  </si>
  <si>
    <t>RED-622</t>
  </si>
  <si>
    <t>PLA-387</t>
  </si>
  <si>
    <t>PLA-998</t>
  </si>
  <si>
    <t>PLA-823</t>
  </si>
  <si>
    <t>RED-442</t>
  </si>
  <si>
    <t>RED-978</t>
  </si>
  <si>
    <t>RED-104</t>
  </si>
  <si>
    <t>RED-165</t>
  </si>
  <si>
    <t>RED-647</t>
  </si>
  <si>
    <t>RED-833</t>
  </si>
  <si>
    <t>RED-798</t>
  </si>
  <si>
    <t>RED-640</t>
  </si>
  <si>
    <t>RED-697</t>
  </si>
  <si>
    <t>RED-797</t>
  </si>
  <si>
    <t>RED-860</t>
  </si>
  <si>
    <t>SSO-475</t>
  </si>
  <si>
    <t>ING-445</t>
  </si>
  <si>
    <t>ING-595</t>
  </si>
  <si>
    <t>RED-116</t>
  </si>
  <si>
    <t>RED-962</t>
  </si>
  <si>
    <t>PLA-951</t>
  </si>
  <si>
    <t>RED-286</t>
  </si>
  <si>
    <t>PLA-426</t>
  </si>
  <si>
    <t>PLA-814</t>
  </si>
  <si>
    <t>RED-974</t>
  </si>
  <si>
    <t>RED-652</t>
  </si>
  <si>
    <t>RED-228</t>
  </si>
  <si>
    <t>RED-282</t>
  </si>
  <si>
    <t>RED-887</t>
  </si>
  <si>
    <t>RED-363</t>
  </si>
  <si>
    <t>RED-421</t>
  </si>
  <si>
    <t>RED-292</t>
  </si>
  <si>
    <t>RED-357</t>
  </si>
  <si>
    <t>RED-305</t>
  </si>
  <si>
    <t>RED-192</t>
  </si>
  <si>
    <t>SSO-259</t>
  </si>
  <si>
    <t>ING-420</t>
  </si>
  <si>
    <t>ING-346</t>
  </si>
  <si>
    <t>RED-303</t>
  </si>
  <si>
    <t>RED-143</t>
  </si>
  <si>
    <t>PLA-663</t>
  </si>
  <si>
    <t>RED-708</t>
  </si>
  <si>
    <t>PLA-817</t>
  </si>
  <si>
    <t>PLA-806</t>
  </si>
  <si>
    <t>PLA-908</t>
  </si>
  <si>
    <t>RED-820</t>
  </si>
  <si>
    <t>RED-174</t>
  </si>
  <si>
    <t>RED-710</t>
  </si>
  <si>
    <t>RED-428</t>
  </si>
  <si>
    <t>RED-406</t>
  </si>
  <si>
    <t>RED-832</t>
  </si>
  <si>
    <t>RED-987</t>
  </si>
  <si>
    <t>RED-589</t>
  </si>
  <si>
    <t>RED-855</t>
  </si>
  <si>
    <t>RED-119</t>
  </si>
  <si>
    <t>SSO-869</t>
  </si>
  <si>
    <t>ING-737</t>
  </si>
  <si>
    <t>ING-234</t>
  </si>
  <si>
    <t>RED-843</t>
  </si>
  <si>
    <t>RED-238</t>
  </si>
  <si>
    <t>PLA-394</t>
  </si>
  <si>
    <t>RED-607</t>
  </si>
  <si>
    <t>PLA-688</t>
  </si>
  <si>
    <t>PLA-625</t>
  </si>
  <si>
    <t>PLA-353</t>
  </si>
  <si>
    <t>RED-956</t>
  </si>
  <si>
    <t>RED-393</t>
  </si>
  <si>
    <t>RED-416</t>
  </si>
  <si>
    <t>RED-641</t>
  </si>
  <si>
    <t>RED-960</t>
  </si>
  <si>
    <t>RED-410</t>
  </si>
  <si>
    <t>RED-362</t>
  </si>
  <si>
    <t>RED-673</t>
  </si>
  <si>
    <t>RED-815</t>
  </si>
  <si>
    <t>SSO-537</t>
  </si>
  <si>
    <t>ING-204</t>
  </si>
  <si>
    <t>ING-547</t>
  </si>
  <si>
    <t>RED-562</t>
  </si>
  <si>
    <t>RED-257</t>
  </si>
  <si>
    <t>PLA-175</t>
  </si>
  <si>
    <t>RED-392</t>
  </si>
  <si>
    <t>PLA-781</t>
  </si>
  <si>
    <t>PLA-203</t>
  </si>
  <si>
    <t>PLA-943</t>
  </si>
  <si>
    <t>RED-274</t>
  </si>
  <si>
    <t>RED-854</t>
  </si>
  <si>
    <t>RED-696</t>
  </si>
  <si>
    <t>RED-665</t>
  </si>
  <si>
    <t>RED-109</t>
  </si>
  <si>
    <t>RED-861</t>
  </si>
  <si>
    <t>RED-420</t>
  </si>
  <si>
    <t>RED-609</t>
  </si>
  <si>
    <t>RED-719</t>
  </si>
  <si>
    <t>SSO-677</t>
  </si>
  <si>
    <t>ING-977</t>
  </si>
  <si>
    <t>ING-105</t>
  </si>
  <si>
    <t>RED-508</t>
  </si>
  <si>
    <t>RED-980</t>
  </si>
  <si>
    <t>PLA-754</t>
  </si>
  <si>
    <t>RED-892</t>
  </si>
  <si>
    <t>PLA-416</t>
  </si>
  <si>
    <t>PLA-665</t>
  </si>
  <si>
    <t>PLA-809</t>
  </si>
  <si>
    <t>RED-271</t>
  </si>
  <si>
    <t>RED-620</t>
  </si>
  <si>
    <t>RED-566</t>
  </si>
  <si>
    <t>RED-915</t>
  </si>
  <si>
    <t>RED-151</t>
  </si>
  <si>
    <t>RED-413</t>
  </si>
  <si>
    <t>RED-741</t>
  </si>
  <si>
    <t>RED-856</t>
  </si>
  <si>
    <t>RED-936</t>
  </si>
  <si>
    <t>RED-621</t>
  </si>
  <si>
    <t>RED-664</t>
  </si>
  <si>
    <t>SSO-593</t>
  </si>
  <si>
    <t>ING-559</t>
  </si>
  <si>
    <t>ING-555</t>
  </si>
  <si>
    <t>RED-412</t>
  </si>
  <si>
    <t>RED-530</t>
  </si>
  <si>
    <t>PLA-681</t>
  </si>
  <si>
    <t>RED-481</t>
  </si>
  <si>
    <t>PLA-893</t>
  </si>
  <si>
    <t>PLA-864</t>
  </si>
  <si>
    <t>PLA-168</t>
  </si>
  <si>
    <t>RED-644</t>
  </si>
  <si>
    <t>RED-311</t>
  </si>
  <si>
    <t>RED-102</t>
  </si>
  <si>
    <t>RED-910</t>
  </si>
  <si>
    <t>RED-853</t>
  </si>
  <si>
    <t>RED-260</t>
  </si>
  <si>
    <t>RED-691</t>
  </si>
  <si>
    <t>RED-483</t>
  </si>
  <si>
    <t>RED-558</t>
  </si>
  <si>
    <t>SSO-108</t>
  </si>
  <si>
    <t>ING-326</t>
  </si>
  <si>
    <t>ING-685</t>
  </si>
  <si>
    <t>RED-953</t>
  </si>
  <si>
    <t>PLA-399</t>
  </si>
  <si>
    <t>RED-342</t>
  </si>
  <si>
    <t>OC-12118</t>
  </si>
  <si>
    <t>OC-12111</t>
  </si>
  <si>
    <t>OC-17599</t>
  </si>
  <si>
    <t>OC-18143</t>
  </si>
  <si>
    <t>OC-19614</t>
  </si>
  <si>
    <t>OC-10322</t>
  </si>
  <si>
    <t>OC-18128</t>
  </si>
  <si>
    <t>OC-14987</t>
  </si>
  <si>
    <t>OC-11840</t>
  </si>
  <si>
    <t>OC-19508</t>
  </si>
  <si>
    <t>OC-18226</t>
  </si>
  <si>
    <t>OC-11991</t>
  </si>
  <si>
    <t>OC-10700</t>
  </si>
  <si>
    <t>OC-14118</t>
  </si>
  <si>
    <t>OC-17748</t>
  </si>
  <si>
    <t>OC-10691</t>
  </si>
  <si>
    <t>OC-16355</t>
  </si>
  <si>
    <t>OC-11387</t>
  </si>
  <si>
    <t>OC-15229</t>
  </si>
  <si>
    <t>OC-17555</t>
  </si>
  <si>
    <t>OC-10709</t>
  </si>
  <si>
    <t>OC-18410</t>
  </si>
  <si>
    <t>OC-18609</t>
  </si>
  <si>
    <t>OC-10201</t>
  </si>
  <si>
    <t>OC-11619</t>
  </si>
  <si>
    <t>OC-17500</t>
  </si>
  <si>
    <t>OC-18216</t>
  </si>
  <si>
    <t>OC-19414</t>
  </si>
  <si>
    <t>OC-14841</t>
  </si>
  <si>
    <t>OC-10936</t>
  </si>
  <si>
    <t>OC-19765</t>
  </si>
  <si>
    <t>OC-17119</t>
  </si>
  <si>
    <t>OC-18298</t>
  </si>
  <si>
    <t>OC-14555</t>
  </si>
  <si>
    <t>OC-14757</t>
  </si>
  <si>
    <t>OC-10200</t>
  </si>
  <si>
    <t>OC-12427</t>
  </si>
  <si>
    <t>OC-15285</t>
  </si>
  <si>
    <t>OC-14463</t>
  </si>
  <si>
    <t>OC-13366</t>
  </si>
  <si>
    <t>OC-13945</t>
  </si>
  <si>
    <t>OC-17194</t>
  </si>
  <si>
    <t>OC-15376</t>
  </si>
  <si>
    <t>OC-15283</t>
  </si>
  <si>
    <t>OC-12209</t>
  </si>
  <si>
    <t>OC-11861</t>
  </si>
  <si>
    <t>OC-11388</t>
  </si>
  <si>
    <t>OC-12183</t>
  </si>
  <si>
    <t>OC-10181</t>
  </si>
  <si>
    <t>OC-13103</t>
  </si>
  <si>
    <t>OC-14317</t>
  </si>
  <si>
    <t>OC-18812</t>
  </si>
  <si>
    <t>OC-12414</t>
  </si>
  <si>
    <t>OC-14292</t>
  </si>
  <si>
    <t>OC-12636</t>
  </si>
  <si>
    <t>OC-14852</t>
  </si>
  <si>
    <t>OC-17329</t>
  </si>
  <si>
    <t>OC-18391</t>
  </si>
  <si>
    <t>OC-17340</t>
  </si>
  <si>
    <t>OC-17172</t>
  </si>
  <si>
    <t>OC-18386</t>
  </si>
  <si>
    <t>OC-17122</t>
  </si>
  <si>
    <t>OC-10395</t>
  </si>
  <si>
    <t>OC-10783</t>
  </si>
  <si>
    <t>OC-12690</t>
  </si>
  <si>
    <t>OC-12306</t>
  </si>
  <si>
    <t>OC-18889</t>
  </si>
  <si>
    <t>OC-16847</t>
  </si>
  <si>
    <t>OC-16121</t>
  </si>
  <si>
    <t>OC-10779</t>
  </si>
  <si>
    <t>OC-12541</t>
  </si>
  <si>
    <t>OC-13493</t>
  </si>
  <si>
    <t>OC-10172</t>
  </si>
  <si>
    <t>OC-15866</t>
  </si>
  <si>
    <t>OC-16654</t>
  </si>
  <si>
    <t>OC-13566</t>
  </si>
  <si>
    <t>OC-18621</t>
  </si>
  <si>
    <t>OC-15645</t>
  </si>
  <si>
    <t>OC-17940</t>
  </si>
  <si>
    <t>OC-19853</t>
  </si>
  <si>
    <t>OC-16869</t>
  </si>
  <si>
    <t>OC-12281</t>
  </si>
  <si>
    <t>OC-12879</t>
  </si>
  <si>
    <t>OC-13921</t>
  </si>
  <si>
    <t>OC-11252</t>
  </si>
  <si>
    <t>OC-11209</t>
  </si>
  <si>
    <t>OC-12367</t>
  </si>
  <si>
    <t>OC-15074</t>
  </si>
  <si>
    <t>OC-10865</t>
  </si>
  <si>
    <t>OC-13941</t>
  </si>
  <si>
    <t>OC-17761</t>
  </si>
  <si>
    <t>OC-17519</t>
  </si>
  <si>
    <t>OC-19359</t>
  </si>
  <si>
    <t>OC-17797</t>
  </si>
  <si>
    <t>OC-15586</t>
  </si>
  <si>
    <t>OC-17946</t>
  </si>
  <si>
    <t>OC-13331</t>
  </si>
  <si>
    <t>OC-19364</t>
  </si>
  <si>
    <t>OC-12544</t>
  </si>
  <si>
    <t>OC-13123</t>
  </si>
  <si>
    <t>OC-11956</t>
  </si>
  <si>
    <t>OC-10803</t>
  </si>
  <si>
    <t>OC-18394</t>
  </si>
  <si>
    <t>OC-19916</t>
  </si>
  <si>
    <t>OC-19044</t>
  </si>
  <si>
    <t>OC-12728</t>
  </si>
  <si>
    <t>OC-15885</t>
  </si>
  <si>
    <t>OC-13695</t>
  </si>
  <si>
    <t>OC-14160</t>
  </si>
  <si>
    <t>OC-19152</t>
  </si>
  <si>
    <t>OC-12739</t>
  </si>
  <si>
    <t>OC-11792</t>
  </si>
  <si>
    <t>OC-18056</t>
  </si>
  <si>
    <t>OC-14176</t>
  </si>
  <si>
    <t>OC-10748</t>
  </si>
  <si>
    <t>OC-16301</t>
  </si>
  <si>
    <t>OC-17639</t>
  </si>
  <si>
    <t>OC-16279</t>
  </si>
  <si>
    <t>OC-19845</t>
  </si>
  <si>
    <t>OC-10091</t>
  </si>
  <si>
    <t>OC-19396</t>
  </si>
  <si>
    <t>OC-18239</t>
  </si>
  <si>
    <t>OC-18565</t>
  </si>
  <si>
    <t>OC-18632</t>
  </si>
  <si>
    <t>OC-13480</t>
  </si>
  <si>
    <t>OC-18695</t>
  </si>
  <si>
    <t>OC-16616</t>
  </si>
  <si>
    <t>OC-11871</t>
  </si>
  <si>
    <t>OC-17420</t>
  </si>
  <si>
    <t>OC-18467</t>
  </si>
  <si>
    <t>OC-18046</t>
  </si>
  <si>
    <t>OC-11106</t>
  </si>
  <si>
    <t>OC-17013</t>
  </si>
  <si>
    <t>OC-13192</t>
  </si>
  <si>
    <t>OC-11618</t>
  </si>
  <si>
    <t>OC-17502</t>
  </si>
  <si>
    <t>OC-16852</t>
  </si>
  <si>
    <t>OC-16763</t>
  </si>
  <si>
    <t>OC-15552</t>
  </si>
  <si>
    <t>OC-15417</t>
  </si>
  <si>
    <t>OC-17774</t>
  </si>
  <si>
    <t>OC-14449</t>
  </si>
  <si>
    <t>OC-18890</t>
  </si>
  <si>
    <t>OC-18924</t>
  </si>
  <si>
    <t>OC-14758</t>
  </si>
  <si>
    <t>OC-19387</t>
  </si>
  <si>
    <t>OC-19039</t>
  </si>
  <si>
    <t>OC-12673</t>
  </si>
  <si>
    <t>OC-17503</t>
  </si>
  <si>
    <t>OC-11298</t>
  </si>
  <si>
    <t>OC-13839</t>
  </si>
  <si>
    <t>OC-16659</t>
  </si>
  <si>
    <t>OC-19955</t>
  </si>
  <si>
    <t>OC-19440</t>
  </si>
  <si>
    <t>OC-19775</t>
  </si>
  <si>
    <t>OC-16695</t>
  </si>
  <si>
    <t>OC-12379</t>
  </si>
  <si>
    <t>OC-15263</t>
  </si>
  <si>
    <t>OC-17590</t>
  </si>
  <si>
    <t>OC-18542</t>
  </si>
  <si>
    <t>OC-19022</t>
  </si>
  <si>
    <t>OC-12892</t>
  </si>
  <si>
    <t>OC-18788</t>
  </si>
  <si>
    <t>OC-19767</t>
  </si>
  <si>
    <t>OC-16274</t>
  </si>
  <si>
    <t>OC-10593</t>
  </si>
  <si>
    <t>Campos con fórmulas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</si>
</sst>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0\ &quot; TEMAS&quot;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indexed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Arial Black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0">
    <xf numFmtId="0" fontId="0" fillId="0" borderId="0" xfId="0"/>
    <xf numFmtId="14" fontId="1" fillId="0" borderId="0" xfId="0" applyNumberFormat="1" applyFont="1" applyAlignment="1" applyProtection="1">
      <alignment horizontal="center" vertical="center"/>
      <protection locked="0"/>
    </xf>
    <xf numFmtId="2" fontId="1" fillId="0" borderId="0" xfId="0" applyNumberFormat="1" applyFont="1" applyAlignment="1" applyProtection="1">
      <alignment horizontal="center" vertical="center"/>
      <protection locked="0"/>
    </xf>
    <xf numFmtId="49" fontId="1" fillId="0" borderId="0" xfId="0" applyNumberFormat="1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 applyProtection="1">
      <alignment horizontal="center" vertical="center"/>
      <protection locked="0"/>
    </xf>
    <xf numFmtId="49" fontId="7" fillId="0" borderId="0" xfId="0" applyNumberFormat="1" applyFont="1" applyAlignment="1" applyProtection="1">
      <alignment horizontal="left" vertical="center"/>
      <protection locked="0"/>
    </xf>
    <xf numFmtId="14" fontId="7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14" fontId="8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14" fontId="6" fillId="0" borderId="0" xfId="0" applyNumberFormat="1" applyFont="1" applyAlignment="1" applyProtection="1">
      <alignment horizontal="center" vertical="center"/>
      <protection locked="0"/>
    </xf>
    <xf numFmtId="165" fontId="9" fillId="0" borderId="0" xfId="0" applyNumberFormat="1" applyFont="1" applyAlignment="1" applyProtection="1">
      <alignment horizontal="center" vertical="center"/>
      <protection locked="0"/>
    </xf>
    <xf numFmtId="165" fontId="7" fillId="0" borderId="0" xfId="0" applyNumberFormat="1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/>
    </xf>
    <xf numFmtId="14" fontId="6" fillId="0" borderId="0" xfId="0" applyNumberFormat="1" applyFont="1" applyAlignment="1">
      <alignment horizontal="center" vertical="center" wrapText="1"/>
    </xf>
    <xf numFmtId="14" fontId="6" fillId="0" borderId="0" xfId="0" applyNumberFormat="1" applyFont="1" applyAlignment="1" applyProtection="1">
      <alignment horizontal="left" vertical="center"/>
      <protection locked="0"/>
    </xf>
    <xf numFmtId="14" fontId="7" fillId="0" borderId="0" xfId="0" applyNumberFormat="1" applyFont="1" applyAlignment="1">
      <alignment horizontal="center" vertical="center"/>
    </xf>
    <xf numFmtId="164" fontId="1" fillId="0" borderId="0" xfId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7" fillId="0" borderId="0" xfId="0" applyFont="1" applyAlignment="1" applyProtection="1">
      <alignment horizontal="left" vertical="center"/>
      <protection locked="0"/>
    </xf>
    <xf numFmtId="165" fontId="7" fillId="0" borderId="0" xfId="0" applyNumberFormat="1" applyFont="1" applyAlignment="1" applyProtection="1">
      <alignment horizontal="left" vertical="center"/>
      <protection locked="0"/>
    </xf>
    <xf numFmtId="0" fontId="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165" fontId="9" fillId="0" borderId="0" xfId="0" applyNumberFormat="1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/>
    <xf numFmtId="0" fontId="4" fillId="0" borderId="0" xfId="0" pivotButton="1" applyFont="1"/>
    <xf numFmtId="164" fontId="4" fillId="0" borderId="0" xfId="0" applyNumberFormat="1" applyFont="1" applyAlignment="1">
      <alignment vertical="center" wrapText="1"/>
    </xf>
    <xf numFmtId="0" fontId="4" fillId="0" borderId="0" xfId="0" pivotButton="1" applyFont="1" applyAlignment="1">
      <alignment vertical="center"/>
    </xf>
    <xf numFmtId="0" fontId="10" fillId="0" borderId="0" xfId="0" pivotButton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/>
    <xf numFmtId="164" fontId="10" fillId="0" borderId="0" xfId="0" applyNumberFormat="1" applyFont="1" applyAlignment="1">
      <alignment vertical="center" wrapText="1"/>
    </xf>
    <xf numFmtId="0" fontId="11" fillId="0" borderId="0" xfId="0" applyFont="1"/>
    <xf numFmtId="164" fontId="6" fillId="2" borderId="0" xfId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</cellXfs>
  <cellStyles count="2">
    <cellStyle name="Millares" xfId="1" builtinId="3"/>
    <cellStyle name="Normal" xfId="0" builtinId="0"/>
  </cellStyles>
  <dxfs count="101">
    <dxf>
      <alignment vertical="center"/>
    </dxf>
    <dxf>
      <alignment vertical="center"/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wrapText="1"/>
    </dxf>
    <dxf>
      <alignment vertical="center"/>
    </dxf>
    <dxf>
      <numFmt numFmtId="164" formatCode="_ * #,##0.00_ ;_ * \-#,##0.00_ ;_ * &quot;-&quot;??_ ;_ @_ "/>
    </dxf>
    <dxf>
      <alignment vertical="center"/>
    </dxf>
    <dxf>
      <alignment vertical="center"/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wrapText="1"/>
    </dxf>
    <dxf>
      <alignment vertical="center"/>
    </dxf>
    <dxf>
      <numFmt numFmtId="164" formatCode="_ * #,##0.00_ ;_ * \-#,##0.00_ ;_ * &quot;-&quot;??_ ;_ @_ "/>
    </dxf>
    <dxf>
      <alignment vertical="center"/>
    </dxf>
    <dxf>
      <alignment vertical="center"/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wrapText="1"/>
    </dxf>
    <dxf>
      <alignment vertical="center"/>
    </dxf>
    <dxf>
      <numFmt numFmtId="164" formatCode="_ * #,##0.00_ ;_ * \-#,##0.00_ ;_ * &quot;-&quot;??_ ;_ @_ "/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wrapText="1"/>
    </dxf>
    <dxf>
      <alignment vertical="center"/>
    </dxf>
    <dxf>
      <numFmt numFmtId="164" formatCode="_ * #,##0.00_ ;_ * \-#,##0.00_ ;_ * &quot;-&quot;??_ ;_ @_ "/>
    </dxf>
    <dxf>
      <alignment vertical="center"/>
    </dxf>
    <dxf>
      <alignment vertical="center"/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wrapText="1"/>
    </dxf>
    <dxf>
      <alignment vertical="center"/>
    </dxf>
    <dxf>
      <numFmt numFmtId="164" formatCode="_ * #,##0.00_ ;_ * \-#,##0.0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 * #,##0.00_ ;_ * \-#,##0.00_ ;_ * &quot;-&quot;??_ ;_ @_ 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vertical="center"/>
    </dxf>
    <dxf>
      <alignment vertical="center"/>
    </dxf>
    <dxf>
      <alignment horizontal="center"/>
    </dxf>
    <dxf>
      <alignment horizontal="center"/>
    </dxf>
    <dxf>
      <alignment wrapText="1"/>
    </dxf>
    <dxf>
      <alignment wrapText="1"/>
    </dxf>
    <dxf>
      <font>
        <sz val="9"/>
      </font>
    </dxf>
    <dxf>
      <font>
        <sz val="9"/>
      </font>
    </dxf>
    <dxf>
      <alignment horizontal="center"/>
    </dxf>
    <dxf>
      <alignment wrapText="1"/>
    </dxf>
    <dxf>
      <alignment vertical="center"/>
    </dxf>
    <dxf>
      <numFmt numFmtId="164" formatCode="_ * #,##0.00_ ;_ * \-#,##0.00_ ;_ * &quot;-&quot;??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07/relationships/slicerCache" Target="slicerCaches/slicerCache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11" Type="http://schemas.openxmlformats.org/officeDocument/2006/relationships/styles" Target="styles.xml"/><Relationship Id="rId5" Type="http://schemas.openxmlformats.org/officeDocument/2006/relationships/pivotCacheDefinition" Target="pivotCache/pivotCacheDefinition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7/relationships/slicerCache" Target="slicerCaches/slicerCache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seguimiento de requerimientos.xlsx]Pivots!TablaDinámica3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Nro de casos y Lead time prom</a:t>
            </a:r>
            <a:r>
              <a:rPr lang="es-PE" baseline="0"/>
              <a:t> de entrega</a:t>
            </a:r>
            <a:endParaRPr lang="es-P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</c:pivotFmt>
      <c:pivotFmt>
        <c:idx val="3"/>
      </c:pivotFmt>
      <c:pivotFmt>
        <c:idx val="4"/>
        <c:spPr>
          <a:noFill/>
          <a:ln w="9525" cap="flat" cmpd="sng" algn="ctr">
            <a:solidFill>
              <a:schemeClr val="accent1"/>
            </a:solidFill>
            <a:miter lim="800000"/>
          </a:ln>
          <a:effectLst>
            <a:glow rad="63500">
              <a:schemeClr val="accent1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2225" cap="rnd">
            <a:solidFill>
              <a:schemeClr val="accent1"/>
            </a:solidFill>
          </a:ln>
          <a:effectLst>
            <a:glow rad="139700">
              <a:schemeClr val="accent1">
                <a:satMod val="175000"/>
                <a:alpha val="14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Pivots!$C$7</c:f>
              <c:strCache>
                <c:ptCount val="1"/>
                <c:pt idx="0">
                  <c:v>Nro casos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Pivots!$B$8:$B$9</c:f>
              <c:strCache>
                <c:ptCount val="1"/>
                <c:pt idx="0">
                  <c:v>REDES</c:v>
                </c:pt>
              </c:strCache>
            </c:strRef>
          </c:cat>
          <c:val>
            <c:numRef>
              <c:f>Pivots!$C$8:$C$9</c:f>
              <c:numCache>
                <c:formatCode>_ * #,##0.00_ ;_ * \-#,##0.00_ ;_ * "-"??_ ;_ @_ </c:formatCode>
                <c:ptCount val="1"/>
                <c:pt idx="0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45-47A9-8C44-10176E8E77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axId val="446125664"/>
        <c:axId val="446011520"/>
      </c:barChart>
      <c:lineChart>
        <c:grouping val="standard"/>
        <c:varyColors val="0"/>
        <c:ser>
          <c:idx val="1"/>
          <c:order val="1"/>
          <c:tx>
            <c:strRef>
              <c:f>Pivots!$D$7</c:f>
              <c:strCache>
                <c:ptCount val="1"/>
                <c:pt idx="0">
                  <c:v>Promedio de Tiempo de entrega real</c:v>
                </c:pt>
              </c:strCache>
            </c:strRef>
          </c:tx>
          <c:spPr>
            <a:ln w="22225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Pivots!$B$8:$B$9</c:f>
              <c:strCache>
                <c:ptCount val="1"/>
                <c:pt idx="0">
                  <c:v>REDES</c:v>
                </c:pt>
              </c:strCache>
            </c:strRef>
          </c:cat>
          <c:val>
            <c:numRef>
              <c:f>Pivots!$D$8:$D$9</c:f>
              <c:numCache>
                <c:formatCode>_ * #,##0.00_ ;_ * \-#,##0.00_ ;_ * "-"??_ ;_ @_ </c:formatCode>
                <c:ptCount val="1"/>
                <c:pt idx="0">
                  <c:v>36.10526315789474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45-47A9-8C44-10176E8E77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4042832"/>
        <c:axId val="640165688"/>
      </c:lineChart>
      <c:catAx>
        <c:axId val="446125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46011520"/>
        <c:crosses val="autoZero"/>
        <c:auto val="1"/>
        <c:lblAlgn val="ctr"/>
        <c:lblOffset val="100"/>
        <c:noMultiLvlLbl val="0"/>
      </c:catAx>
      <c:valAx>
        <c:axId val="446011520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 * #,##0.00_ ;_ * \-#,##0.0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46125664"/>
        <c:crosses val="autoZero"/>
        <c:crossBetween val="between"/>
      </c:valAx>
      <c:valAx>
        <c:axId val="640165688"/>
        <c:scaling>
          <c:orientation val="minMax"/>
        </c:scaling>
        <c:delete val="0"/>
        <c:axPos val="r"/>
        <c:numFmt formatCode="_ * #,##0.00_ ;_ * \-#,##0.00_ ;_ * &quot;-&quot;??_ ;_ @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44042832"/>
        <c:crosses val="max"/>
        <c:crossBetween val="between"/>
      </c:valAx>
      <c:catAx>
        <c:axId val="6440428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401656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seguimiento de requerimientos.xlsx]Pivots!TablaDinámica4</c:name>
    <c:fmtId val="8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0" normalizeH="0" baseline="0">
                <a:solidFill>
                  <a:schemeClr val="bg1"/>
                </a:solidFill>
                <a:latin typeface="+mj-lt"/>
                <a:ea typeface="+mj-ea"/>
                <a:cs typeface="+mj-cs"/>
              </a:defRPr>
            </a:pPr>
            <a:r>
              <a:rPr lang="es-PE" sz="1400" b="1">
                <a:solidFill>
                  <a:schemeClr val="bg1"/>
                </a:solidFill>
              </a:rPr>
              <a:t>Nro de casos por estatus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0" normalizeH="0" baseline="0">
              <a:solidFill>
                <a:schemeClr val="bg1"/>
              </a:solidFill>
              <a:latin typeface="+mj-lt"/>
              <a:ea typeface="+mj-ea"/>
              <a:cs typeface="+mj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Pivots!$H$7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Pivots!$G$8:$G$14</c:f>
              <c:strCache>
                <c:ptCount val="6"/>
                <c:pt idx="0">
                  <c:v>Anulada</c:v>
                </c:pt>
                <c:pt idx="1">
                  <c:v>Atendido</c:v>
                </c:pt>
                <c:pt idx="2">
                  <c:v>En proceso de aprobacion</c:v>
                </c:pt>
                <c:pt idx="3">
                  <c:v>En proceso de cotizacion</c:v>
                </c:pt>
                <c:pt idx="4">
                  <c:v>OC aprobada</c:v>
                </c:pt>
                <c:pt idx="5">
                  <c:v>OC por aprobar</c:v>
                </c:pt>
              </c:strCache>
            </c:strRef>
          </c:cat>
          <c:val>
            <c:numRef>
              <c:f>Pivots!$H$8:$H$14</c:f>
              <c:numCache>
                <c:formatCode>_ * #,##0.00_ ;_ * \-#,##0.00_ ;_ * "-"??_ ;_ @_ </c:formatCode>
                <c:ptCount val="6"/>
                <c:pt idx="0">
                  <c:v>4</c:v>
                </c:pt>
                <c:pt idx="1">
                  <c:v>6</c:v>
                </c:pt>
                <c:pt idx="2">
                  <c:v>2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F0-44AB-961F-26AA76315C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axId val="493994768"/>
        <c:axId val="493992144"/>
      </c:barChart>
      <c:catAx>
        <c:axId val="4939947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93992144"/>
        <c:crosses val="autoZero"/>
        <c:auto val="1"/>
        <c:lblAlgn val="ctr"/>
        <c:lblOffset val="100"/>
        <c:noMultiLvlLbl val="0"/>
      </c:catAx>
      <c:valAx>
        <c:axId val="4939921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 * #,##0.00_ ;_ * \-#,##0.0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939947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4">
        <a:lumMod val="60000"/>
        <a:lumOff val="4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13500000" algn="br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seguimiento de requerimientos.xlsx]Pivots!TablaDinámica5</c:name>
    <c:fmtId val="1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400"/>
              <a:t>Nro de casos y tiempo de entrega por Responsable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34925" cap="rnd">
            <a:solidFill>
              <a:schemeClr val="accent1"/>
            </a:solidFill>
            <a:round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Pivots!$K$7</c:f>
              <c:strCache>
                <c:ptCount val="1"/>
                <c:pt idx="0">
                  <c:v>Nro casos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Pivots!$J$8:$J$11</c:f>
              <c:strCache>
                <c:ptCount val="3"/>
                <c:pt idx="0">
                  <c:v>MS</c:v>
                </c:pt>
                <c:pt idx="1">
                  <c:v>PA</c:v>
                </c:pt>
                <c:pt idx="2">
                  <c:v>VR</c:v>
                </c:pt>
              </c:strCache>
            </c:strRef>
          </c:cat>
          <c:val>
            <c:numRef>
              <c:f>Pivots!$K$8:$K$11</c:f>
              <c:numCache>
                <c:formatCode>_ * #,##0.00_ ;_ * \-#,##0.00_ ;_ * "-"??_ ;_ @_ </c:formatCode>
                <c:ptCount val="3"/>
                <c:pt idx="0">
                  <c:v>8</c:v>
                </c:pt>
                <c:pt idx="1">
                  <c:v>8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7C-4AD2-BEE3-31E231F969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5768776"/>
        <c:axId val="505777304"/>
      </c:barChart>
      <c:lineChart>
        <c:grouping val="standard"/>
        <c:varyColors val="0"/>
        <c:ser>
          <c:idx val="1"/>
          <c:order val="1"/>
          <c:tx>
            <c:strRef>
              <c:f>Pivots!$L$7</c:f>
              <c:strCache>
                <c:ptCount val="1"/>
                <c:pt idx="0">
                  <c:v>Promedio de Tiempo de entrega real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2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cat>
            <c:strRef>
              <c:f>Pivots!$J$8:$J$11</c:f>
              <c:strCache>
                <c:ptCount val="3"/>
                <c:pt idx="0">
                  <c:v>MS</c:v>
                </c:pt>
                <c:pt idx="1">
                  <c:v>PA</c:v>
                </c:pt>
                <c:pt idx="2">
                  <c:v>VR</c:v>
                </c:pt>
              </c:strCache>
            </c:strRef>
          </c:cat>
          <c:val>
            <c:numRef>
              <c:f>Pivots!$L$8:$L$11</c:f>
              <c:numCache>
                <c:formatCode>_ * #,##0.00_ ;_ * \-#,##0.00_ ;_ * "-"??_ ;_ @_ </c:formatCode>
                <c:ptCount val="3"/>
                <c:pt idx="0">
                  <c:v>35.5</c:v>
                </c:pt>
                <c:pt idx="1">
                  <c:v>37</c:v>
                </c:pt>
                <c:pt idx="2">
                  <c:v>35.333333333333336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7C-4AD2-BEE3-31E231F969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770416"/>
        <c:axId val="505776976"/>
      </c:lineChart>
      <c:catAx>
        <c:axId val="505768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05777304"/>
        <c:crosses val="autoZero"/>
        <c:auto val="1"/>
        <c:lblAlgn val="ctr"/>
        <c:lblOffset val="100"/>
        <c:noMultiLvlLbl val="0"/>
      </c:catAx>
      <c:valAx>
        <c:axId val="505777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.00_ ;_ * \-#,##0.0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05768776"/>
        <c:crosses val="autoZero"/>
        <c:crossBetween val="between"/>
      </c:valAx>
      <c:valAx>
        <c:axId val="505776976"/>
        <c:scaling>
          <c:orientation val="minMax"/>
        </c:scaling>
        <c:delete val="0"/>
        <c:axPos val="r"/>
        <c:numFmt formatCode="_ * #,##0.00_ ;_ * \-#,##0.0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05770416"/>
        <c:crosses val="max"/>
        <c:crossBetween val="between"/>
      </c:valAx>
      <c:catAx>
        <c:axId val="50577041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505776976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2">
        <a:lumMod val="60000"/>
        <a:lumOff val="4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13500000" algn="br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seguimiento de requerimientos.xlsx]Pivots!TablaDinámica6</c:name>
    <c:fmtId val="13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8"/>
          <c:spPr>
            <a:solidFill>
              <a:schemeClr val="accent1"/>
            </a:solidFill>
            <a:ln>
              <a:noFill/>
            </a:ln>
            <a:effectLst/>
          </c:spPr>
        </c:marker>
      </c:pivotFmt>
      <c:pivotFmt>
        <c:idx val="1"/>
        <c:spPr>
          <a:solidFill>
            <a:schemeClr val="accent1"/>
          </a:solidFill>
          <a:ln w="38100" cap="rnd">
            <a:solidFill>
              <a:schemeClr val="accent1"/>
            </a:solidFill>
            <a:round/>
          </a:ln>
          <a:effectLst/>
        </c:spPr>
        <c:marker>
          <c:symbol val="circle"/>
          <c:size val="8"/>
          <c:spPr>
            <a:solidFill>
              <a:schemeClr val="accent2"/>
            </a:solidFill>
            <a:ln>
              <a:noFill/>
            </a:ln>
            <a:effectLst/>
          </c:spPr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38100" cap="rnd">
            <a:solidFill>
              <a:schemeClr val="accent1"/>
            </a:solidFill>
            <a:round/>
          </a:ln>
          <a:effectLst/>
        </c:spPr>
        <c:marker>
          <c:symbol val="circle"/>
          <c:size val="8"/>
          <c:spPr>
            <a:solidFill>
              <a:schemeClr val="accent2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Pivots!$O$7</c:f>
              <c:strCache>
                <c:ptCount val="1"/>
                <c:pt idx="0">
                  <c:v>Nro casos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Pivots!$N$8:$N$11</c:f>
              <c:strCache>
                <c:ptCount val="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</c:strCache>
            </c:strRef>
          </c:cat>
          <c:val>
            <c:numRef>
              <c:f>Pivots!$O$8:$O$11</c:f>
              <c:numCache>
                <c:formatCode>_ * #,##0.00_ ;_ * \-#,##0.00_ ;_ * "-"??_ ;_ @_ </c:formatCode>
                <c:ptCount val="3"/>
                <c:pt idx="0">
                  <c:v>5</c:v>
                </c:pt>
                <c:pt idx="1">
                  <c:v>8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20-48C5-AEE5-9007778DAD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overlap val="-27"/>
        <c:axId val="493497928"/>
        <c:axId val="493494320"/>
      </c:barChart>
      <c:lineChart>
        <c:grouping val="standard"/>
        <c:varyColors val="0"/>
        <c:ser>
          <c:idx val="1"/>
          <c:order val="1"/>
          <c:tx>
            <c:strRef>
              <c:f>Pivots!$P$7</c:f>
              <c:strCache>
                <c:ptCount val="1"/>
                <c:pt idx="0">
                  <c:v>Promedio de Tiempo de entrega real</c:v>
                </c:pt>
              </c:strCache>
            </c:strRef>
          </c:tx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cat>
            <c:strRef>
              <c:f>Pivots!$N$8:$N$11</c:f>
              <c:strCache>
                <c:ptCount val="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</c:strCache>
            </c:strRef>
          </c:cat>
          <c:val>
            <c:numRef>
              <c:f>Pivots!$P$8:$P$11</c:f>
              <c:numCache>
                <c:formatCode>_ * #,##0.00_ ;_ * \-#,##0.00_ ;_ * "-"??_ ;_ @_ </c:formatCode>
                <c:ptCount val="3"/>
                <c:pt idx="0">
                  <c:v>35.4</c:v>
                </c:pt>
                <c:pt idx="1">
                  <c:v>36.875</c:v>
                </c:pt>
                <c:pt idx="2">
                  <c:v>35.666666666666664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20-48C5-AEE5-9007778DAD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513656"/>
        <c:axId val="650512672"/>
      </c:lineChart>
      <c:catAx>
        <c:axId val="493497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93494320"/>
        <c:crosses val="autoZero"/>
        <c:auto val="1"/>
        <c:lblAlgn val="ctr"/>
        <c:lblOffset val="100"/>
        <c:noMultiLvlLbl val="0"/>
      </c:catAx>
      <c:valAx>
        <c:axId val="493494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 * #,##0.00_ ;_ * \-#,##0.0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93497928"/>
        <c:crosses val="autoZero"/>
        <c:crossBetween val="between"/>
      </c:valAx>
      <c:valAx>
        <c:axId val="650512672"/>
        <c:scaling>
          <c:orientation val="minMax"/>
        </c:scaling>
        <c:delete val="0"/>
        <c:axPos val="r"/>
        <c:numFmt formatCode="_ * #,##0.00_ ;_ * \-#,##0.0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50513656"/>
        <c:crosses val="max"/>
        <c:crossBetween val="between"/>
      </c:valAx>
      <c:catAx>
        <c:axId val="6505136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50512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innerShdw blurRad="63500" dist="50800" dir="18900000">
        <a:prstClr val="black">
          <a:alpha val="50000"/>
        </a:prstClr>
      </a:innerShdw>
    </a:effectLst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5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13</xdr:row>
      <xdr:rowOff>80961</xdr:rowOff>
    </xdr:from>
    <xdr:to>
      <xdr:col>12</xdr:col>
      <xdr:colOff>161925</xdr:colOff>
      <xdr:row>21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760F5B9-F1F7-44FA-99CD-149A3404F3A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61911</xdr:colOff>
      <xdr:row>22</xdr:row>
      <xdr:rowOff>176212</xdr:rowOff>
    </xdr:from>
    <xdr:to>
      <xdr:col>4</xdr:col>
      <xdr:colOff>742949</xdr:colOff>
      <xdr:row>32</xdr:row>
      <xdr:rowOff>47625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6242AE3-18B9-42DE-A0C6-E10AD46DC3D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95249</xdr:colOff>
      <xdr:row>0</xdr:row>
      <xdr:rowOff>47625</xdr:rowOff>
    </xdr:from>
    <xdr:to>
      <xdr:col>5</xdr:col>
      <xdr:colOff>476250</xdr:colOff>
      <xdr:row>13</xdr:row>
      <xdr:rowOff>9525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Lugar de Entrega">
              <a:extLst>
                <a:ext uri="{FF2B5EF4-FFF2-40B4-BE49-F238E27FC236}">
                  <a16:creationId xmlns:a16="http://schemas.microsoft.com/office/drawing/2014/main" id="{533E2243-212F-42F8-B597-C8E3E68886E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Lugar de Entreg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5249" y="47625"/>
              <a:ext cx="5476876" cy="18192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8</xdr:col>
      <xdr:colOff>390525</xdr:colOff>
      <xdr:row>5</xdr:row>
      <xdr:rowOff>9526</xdr:rowOff>
    </xdr:from>
    <xdr:to>
      <xdr:col>12</xdr:col>
      <xdr:colOff>133350</xdr:colOff>
      <xdr:row>12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Mes">
              <a:extLst>
                <a:ext uri="{FF2B5EF4-FFF2-40B4-BE49-F238E27FC236}">
                  <a16:creationId xmlns:a16="http://schemas.microsoft.com/office/drawing/2014/main" id="{83C03219-3080-4A68-8A48-6D25C512C4C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772400" y="723901"/>
              <a:ext cx="2790825" cy="99059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8</xdr:col>
      <xdr:colOff>390525</xdr:colOff>
      <xdr:row>0</xdr:row>
      <xdr:rowOff>0</xdr:rowOff>
    </xdr:from>
    <xdr:to>
      <xdr:col>10</xdr:col>
      <xdr:colOff>695325</xdr:colOff>
      <xdr:row>4</xdr:row>
      <xdr:rowOff>104774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Año">
              <a:extLst>
                <a:ext uri="{FF2B5EF4-FFF2-40B4-BE49-F238E27FC236}">
                  <a16:creationId xmlns:a16="http://schemas.microsoft.com/office/drawing/2014/main" id="{5698430A-AB77-4803-BCE7-058CBC39FC4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ñ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772400" y="0"/>
              <a:ext cx="1828800" cy="6762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5</xdr:col>
      <xdr:colOff>609600</xdr:colOff>
      <xdr:row>0</xdr:row>
      <xdr:rowOff>38100</xdr:rowOff>
    </xdr:from>
    <xdr:to>
      <xdr:col>8</xdr:col>
      <xdr:colOff>190499</xdr:colOff>
      <xdr:row>13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AREA ">
              <a:extLst>
                <a:ext uri="{FF2B5EF4-FFF2-40B4-BE49-F238E27FC236}">
                  <a16:creationId xmlns:a16="http://schemas.microsoft.com/office/drawing/2014/main" id="{049EA31E-D3B5-4BC2-9B65-77E9E4F436D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REA 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705475" y="38100"/>
              <a:ext cx="1866899" cy="18192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5</xdr:col>
      <xdr:colOff>166686</xdr:colOff>
      <xdr:row>22</xdr:row>
      <xdr:rowOff>23812</xdr:rowOff>
    </xdr:from>
    <xdr:to>
      <xdr:col>12</xdr:col>
      <xdr:colOff>171449</xdr:colOff>
      <xdr:row>32</xdr:row>
      <xdr:rowOff>57150</xdr:rowOff>
    </xdr:to>
    <xdr:graphicFrame macro="">
      <xdr:nvGraphicFramePr>
        <xdr:cNvPr id="8" name="Gráfico 3">
          <a:extLst>
            <a:ext uri="{FF2B5EF4-FFF2-40B4-BE49-F238E27FC236}">
              <a16:creationId xmlns:a16="http://schemas.microsoft.com/office/drawing/2014/main" id="{FB620219-3E07-45F3-8933-76881D29788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123824</xdr:colOff>
      <xdr:row>32</xdr:row>
      <xdr:rowOff>104775</xdr:rowOff>
    </xdr:from>
    <xdr:to>
      <xdr:col>12</xdr:col>
      <xdr:colOff>66674</xdr:colOff>
      <xdr:row>42</xdr:row>
      <xdr:rowOff>123825</xdr:rowOff>
    </xdr:to>
    <xdr:graphicFrame macro="">
      <xdr:nvGraphicFramePr>
        <xdr:cNvPr id="9" name="Gráfico 4">
          <a:extLst>
            <a:ext uri="{FF2B5EF4-FFF2-40B4-BE49-F238E27FC236}">
              <a16:creationId xmlns:a16="http://schemas.microsoft.com/office/drawing/2014/main" id="{218D49A5-FAE5-424A-A99F-75C28FFCD8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2219325</xdr:colOff>
      <xdr:row>0</xdr:row>
      <xdr:rowOff>907</xdr:rowOff>
    </xdr:from>
    <xdr:to>
      <xdr:col>16</xdr:col>
      <xdr:colOff>2609850</xdr:colOff>
      <xdr:row>0</xdr:row>
      <xdr:rowOff>907</xdr:rowOff>
    </xdr:to>
    <xdr:sp macro="[0]!Urgent" textlink="">
      <xdr:nvSpPr>
        <xdr:cNvPr id="2" name="AutoShape 17">
          <a:extLst>
            <a:ext uri="{FF2B5EF4-FFF2-40B4-BE49-F238E27FC236}">
              <a16:creationId xmlns:a16="http://schemas.microsoft.com/office/drawing/2014/main" id="{17694416-F848-40C9-8645-2A5BBE0B5B18}"/>
            </a:ext>
          </a:extLst>
        </xdr:cNvPr>
        <xdr:cNvSpPr>
          <a:spLocks noChangeArrowheads="1"/>
        </xdr:cNvSpPr>
      </xdr:nvSpPr>
      <xdr:spPr bwMode="auto">
        <a:xfrm>
          <a:off x="16421100" y="1277257"/>
          <a:ext cx="390525" cy="0"/>
        </a:xfrm>
        <a:prstGeom prst="flowChartExtra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Urge</a:t>
          </a:r>
        </a:p>
      </xdr:txBody>
    </xdr:sp>
    <xdr:clientData fPrintsWithSheet="0"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-" refreshedDate="43632.720170949076" createdVersion="6" refreshedVersion="6" minRefreshableVersion="3" recordCount="168" xr:uid="{48A66593-561E-40AE-8B36-9E75EC3FF8D4}">
  <cacheSource type="worksheet">
    <worksheetSource name="Tabla1"/>
  </cacheSource>
  <cacheFields count="22">
    <cacheField name="AREA " numFmtId="0">
      <sharedItems count="4">
        <s v="PLANTA"/>
        <s v="REDES"/>
        <s v="SSOMA"/>
        <s v="INGENIERIA"/>
      </sharedItems>
    </cacheField>
    <cacheField name="Nº Requerimiento" numFmtId="0">
      <sharedItems/>
    </cacheField>
    <cacheField name="Descripción Breve" numFmtId="49">
      <sharedItems/>
    </cacheField>
    <cacheField name="Fecha de recepción" numFmtId="14">
      <sharedItems containsSemiMixedTypes="0" containsNonDate="0" containsDate="1" containsString="0" minDate="2018-01-01T00:00:00" maxDate="2019-03-28T00:00:00"/>
    </cacheField>
    <cacheField name="Fecha de firma de Comparativo" numFmtId="14">
      <sharedItems containsSemiMixedTypes="0" containsNonDate="0" containsDate="1" containsString="0" minDate="2018-02-01T00:00:00" maxDate="2019-05-14T00:00:00"/>
    </cacheField>
    <cacheField name="Indicador" numFmtId="164">
      <sharedItems containsSemiMixedTypes="0" containsString="0" containsNumber="1" containsInteger="1" minValue="10" maxValue="60"/>
    </cacheField>
    <cacheField name="Nº OC" numFmtId="0">
      <sharedItems/>
    </cacheField>
    <cacheField name="Fecha de creación" numFmtId="14">
      <sharedItems containsSemiMixedTypes="0" containsNonDate="0" containsDate="1" containsString="0" minDate="2018-01-10T00:00:00" maxDate="2019-04-01T00:00:00"/>
    </cacheField>
    <cacheField name="Fecha de Aprobación" numFmtId="14">
      <sharedItems containsSemiMixedTypes="0" containsNonDate="0" containsDate="1" containsString="0" minDate="2018-01-18T00:00:00" maxDate="2019-04-07T00:00:00"/>
    </cacheField>
    <cacheField name="Tiempo entre creacion y aprobacion" numFmtId="0">
      <sharedItems containsSemiMixedTypes="0" containsString="0" containsNumber="1" containsInteger="1" minValue="5" maxValue="10"/>
    </cacheField>
    <cacheField name="Fecha de solicitud en almacén/Obra" numFmtId="14">
      <sharedItems containsSemiMixedTypes="0" containsNonDate="0" containsDate="1" containsString="0" minDate="2018-01-29T00:00:00" maxDate="2019-05-14T00:00:00"/>
    </cacheField>
    <cacheField name="Fecha Comprometida de Proveedor" numFmtId="14">
      <sharedItems containsSemiMixedTypes="0" containsNonDate="0" containsDate="1" containsString="0" minDate="2018-01-27T00:00:00" maxDate="2019-05-25T00:00:00"/>
    </cacheField>
    <cacheField name="Fecha Real de llegada a almacén/Obra" numFmtId="14">
      <sharedItems containsSemiMixedTypes="0" containsNonDate="0" containsDate="1" containsString="0" minDate="2018-01-30T00:00:00" maxDate="2019-05-04T00:00:00"/>
    </cacheField>
    <cacheField name="Indicador2" numFmtId="2">
      <sharedItems containsSemiMixedTypes="0" containsString="0" containsNumber="1" containsInteger="1" minValue="-214" maxValue="268"/>
    </cacheField>
    <cacheField name="Nombre proveedor" numFmtId="0">
      <sharedItems count="18">
        <s v="GASSERVICIO SA DE CV"/>
        <s v="VELCAM ADVISORS SC"/>
        <s v="INMUEBLES DE MANUFACTURA"/>
        <s v="INDETEC"/>
        <s v="CONSTRUMIL SA DE CV"/>
        <s v="BEJIM, PLANEA Y CONSTRUYE"/>
        <s v="PAPELERIA DANY SA DE CV"/>
        <s v="MARTHA CCILIA GALVEZ ENRIQUEZ"/>
        <s v="JORGE FABIAN FABRET SOTO"/>
        <s v="JULIO CESAR GONZALEZ CRUZ"/>
        <s v="TRAVEL TIME AGENCIA DE VIAJES SA DE CV"/>
        <s v="LEDSON SA DE CV"/>
        <s v="TEKTON INGENIERIA SA DE CV"/>
        <s v="COPICENTRO XEROX"/>
        <s v="PROVEE ADMINISTRA Y CONSTRUYE"/>
        <s v="FERRETERIA DE ABASTOS DE HERMOSILLO SA DE CV"/>
        <s v="IMATIVA ARQUITECTOS SC"/>
        <s v="UNIVERSIDAD DE SONORA"/>
      </sharedItems>
    </cacheField>
    <cacheField name="Lugar de Entrega" numFmtId="0">
      <sharedItems count="25">
        <s v="Ancón"/>
        <s v="Ate"/>
        <s v="Barranco"/>
        <s v="Breña"/>
        <s v="Carabayllo"/>
        <s v="Chaclacayo"/>
        <s v="Chorrillos"/>
        <s v="Cieneguilla"/>
        <s v="Comas"/>
        <s v="El Agustino"/>
        <s v="Huaycán4​"/>
        <s v="Independencia"/>
        <s v="Jesús María"/>
        <s v="La Molina"/>
        <s v="La Victoria"/>
        <s v="Lima"/>
        <s v="Lince"/>
        <s v="Los Olivos"/>
        <s v="Lurigancho"/>
        <s v="Lurín"/>
        <s v="Magdalena del Mar"/>
        <s v="Miraflores"/>
        <s v="Pachacamac"/>
        <s v="Pucusana"/>
        <s v="Pueblo Libre"/>
      </sharedItems>
    </cacheField>
    <cacheField name="Observación" numFmtId="0">
      <sharedItems count="6">
        <s v="Atendido"/>
        <s v="En proceso de cotizacion"/>
        <s v="En proceso de aprobacion"/>
        <s v="OC por aprobar"/>
        <s v="OC aprobada"/>
        <s v="Anulada"/>
      </sharedItems>
    </cacheField>
    <cacheField name="Acción de" numFmtId="0">
      <sharedItems count="3">
        <s v="PA"/>
        <s v="MS"/>
        <s v="VR"/>
      </sharedItems>
    </cacheField>
    <cacheField name="Tiempo de entrega real" numFmtId="0">
      <sharedItems containsSemiMixedTypes="0" containsString="0" containsNumber="1" containsInteger="1" minValue="16" maxValue="49"/>
    </cacheField>
    <cacheField name="Tiempo entre recepción y creación" numFmtId="0">
      <sharedItems containsSemiMixedTypes="0" containsString="0" containsNumber="1" containsInteger="1" minValue="1" maxValue="10"/>
    </cacheField>
    <cacheField name="Mes" numFmtId="0">
      <sharedItems count="12">
        <s v="Set"/>
        <s v="Jul"/>
        <s v="Abr"/>
        <s v="Jun"/>
        <s v="Mar"/>
        <s v="Nov"/>
        <s v="Ene"/>
        <s v="May"/>
        <s v="Feb"/>
        <s v="Ago"/>
        <s v="Dic"/>
        <s v="Oct"/>
      </sharedItems>
    </cacheField>
    <cacheField name="Año" numFmtId="0">
      <sharedItems containsSemiMixedTypes="0" containsString="0" containsNumber="1" containsInteger="1" minValue="2018" maxValue="2019" count="2">
        <n v="2018"/>
        <n v="2019"/>
      </sharedItems>
    </cacheField>
  </cacheFields>
  <extLst>
    <ext xmlns:x14="http://schemas.microsoft.com/office/spreadsheetml/2009/9/main" uri="{725AE2AE-9491-48be-B2B4-4EB974FC3084}">
      <x14:pivotCacheDefinition pivotCacheId="1139409168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8">
  <r>
    <x v="0"/>
    <s v="PLA-830"/>
    <s v="Materiales Varios"/>
    <d v="2018-09-11T00:00:00"/>
    <d v="2018-11-10T00:00:00"/>
    <n v="60"/>
    <s v="OC-12118"/>
    <d v="2018-09-17T00:00:00"/>
    <d v="2018-09-27T00:00:00"/>
    <n v="10"/>
    <d v="2018-09-26T00:00:00"/>
    <d v="2018-09-21T00:00:00"/>
    <d v="2018-10-22T00:00:00"/>
    <n v="31"/>
    <x v="0"/>
    <x v="0"/>
    <x v="0"/>
    <x v="0"/>
    <n v="41"/>
    <n v="6"/>
    <x v="0"/>
    <x v="0"/>
  </r>
  <r>
    <x v="0"/>
    <s v="PLA-831"/>
    <s v="Accesorios ULMA"/>
    <d v="2018-07-15T00:00:00"/>
    <d v="2018-08-21T00:00:00"/>
    <n v="37"/>
    <s v="OC-12111"/>
    <d v="2018-07-16T00:00:00"/>
    <d v="2018-07-25T00:00:00"/>
    <n v="9"/>
    <d v="2018-07-31T00:00:00"/>
    <d v="2018-09-10T00:00:00"/>
    <d v="2018-08-20T00:00:00"/>
    <n v="42"/>
    <x v="1"/>
    <x v="1"/>
    <x v="1"/>
    <x v="0"/>
    <n v="36"/>
    <n v="1"/>
    <x v="1"/>
    <x v="0"/>
  </r>
  <r>
    <x v="0"/>
    <s v="PLA-729"/>
    <s v="Reflector de 500W y G.E "/>
    <d v="2018-04-03T00:00:00"/>
    <d v="2018-05-01T00:00:00"/>
    <n v="28"/>
    <s v="OC-17599"/>
    <d v="2018-04-10T00:00:00"/>
    <d v="2018-04-17T00:00:00"/>
    <n v="7"/>
    <d v="2018-05-21T00:00:00"/>
    <d v="2018-05-07T00:00:00"/>
    <d v="2018-04-30T00:00:00"/>
    <n v="168"/>
    <x v="2"/>
    <x v="2"/>
    <x v="2"/>
    <x v="0"/>
    <n v="27"/>
    <n v="7"/>
    <x v="2"/>
    <x v="0"/>
  </r>
  <r>
    <x v="1"/>
    <s v="RED-904"/>
    <s v="Regularización de Retro y Camión"/>
    <d v="2018-06-19T00:00:00"/>
    <d v="2018-07-10T00:00:00"/>
    <n v="21"/>
    <s v="OC-18143"/>
    <d v="2018-06-20T00:00:00"/>
    <d v="2018-06-28T00:00:00"/>
    <n v="8"/>
    <d v="2018-07-16T00:00:00"/>
    <d v="2018-07-16T00:00:00"/>
    <d v="2018-07-11T00:00:00"/>
    <n v="98"/>
    <x v="3"/>
    <x v="3"/>
    <x v="3"/>
    <x v="0"/>
    <n v="22"/>
    <n v="1"/>
    <x v="3"/>
    <x v="0"/>
  </r>
  <r>
    <x v="1"/>
    <s v="RED-171"/>
    <s v="Regularización Camionetas"/>
    <d v="2019-03-04T00:00:00"/>
    <d v="2019-04-16T00:00:00"/>
    <n v="43"/>
    <s v="OC-19614"/>
    <d v="2019-03-11T00:00:00"/>
    <d v="2019-03-18T00:00:00"/>
    <n v="7"/>
    <d v="2019-03-19T00:00:00"/>
    <d v="2019-04-14T00:00:00"/>
    <d v="2019-04-06T00:00:00"/>
    <n v="-174"/>
    <x v="4"/>
    <x v="4"/>
    <x v="4"/>
    <x v="0"/>
    <n v="33"/>
    <n v="7"/>
    <x v="4"/>
    <x v="1"/>
  </r>
  <r>
    <x v="1"/>
    <s v="RED-397"/>
    <s v="Anillos circulares para buzones"/>
    <d v="2019-03-15T00:00:00"/>
    <d v="2019-03-27T00:00:00"/>
    <n v="12"/>
    <s v="OC-10322"/>
    <d v="2019-03-17T00:00:00"/>
    <d v="2019-03-25T00:00:00"/>
    <n v="8"/>
    <d v="2019-04-17T00:00:00"/>
    <d v="2019-04-13T00:00:00"/>
    <d v="2019-04-14T00:00:00"/>
    <n v="-173"/>
    <x v="5"/>
    <x v="5"/>
    <x v="5"/>
    <x v="1"/>
    <n v="30"/>
    <n v="2"/>
    <x v="4"/>
    <x v="1"/>
  </r>
  <r>
    <x v="1"/>
    <s v="RED-561"/>
    <s v="Escaleras marineras y otros"/>
    <d v="2018-07-01T00:00:00"/>
    <d v="2018-07-25T00:00:00"/>
    <n v="24"/>
    <s v="OC-18128"/>
    <d v="2018-07-02T00:00:00"/>
    <d v="2018-07-11T00:00:00"/>
    <n v="9"/>
    <d v="2018-07-26T00:00:00"/>
    <d v="2018-08-05T00:00:00"/>
    <d v="2018-08-09T00:00:00"/>
    <n v="78"/>
    <x v="6"/>
    <x v="6"/>
    <x v="0"/>
    <x v="0"/>
    <n v="39"/>
    <n v="1"/>
    <x v="1"/>
    <x v="0"/>
  </r>
  <r>
    <x v="1"/>
    <s v="RED-176"/>
    <s v="Alquiler de andamios y encofrados"/>
    <d v="2018-11-24T00:00:00"/>
    <d v="2018-12-23T00:00:00"/>
    <n v="29"/>
    <s v="OC-14987"/>
    <d v="2018-11-28T00:00:00"/>
    <d v="2018-12-06T00:00:00"/>
    <n v="8"/>
    <d v="2019-01-02T00:00:00"/>
    <d v="2019-01-11T00:00:00"/>
    <d v="2018-12-21T00:00:00"/>
    <n v="-81"/>
    <x v="7"/>
    <x v="7"/>
    <x v="1"/>
    <x v="0"/>
    <n v="27"/>
    <n v="4"/>
    <x v="5"/>
    <x v="0"/>
  </r>
  <r>
    <x v="1"/>
    <s v="RED-343"/>
    <s v="Herramientas civiles y eléctricos"/>
    <d v="2018-01-30T00:00:00"/>
    <d v="2018-03-03T00:00:00"/>
    <n v="32"/>
    <s v="OC-11840"/>
    <d v="2018-02-09T00:00:00"/>
    <d v="2018-02-14T00:00:00"/>
    <n v="5"/>
    <d v="2018-03-04T00:00:00"/>
    <d v="2018-02-14T00:00:00"/>
    <d v="2018-02-24T00:00:00"/>
    <n v="250"/>
    <x v="8"/>
    <x v="8"/>
    <x v="2"/>
    <x v="1"/>
    <n v="25"/>
    <n v="10"/>
    <x v="6"/>
    <x v="0"/>
  </r>
  <r>
    <x v="1"/>
    <s v="RED-655"/>
    <s v="Herramientas civieles"/>
    <d v="2018-03-30T00:00:00"/>
    <d v="2018-05-28T00:00:00"/>
    <n v="59"/>
    <s v="OC-19508"/>
    <d v="2018-03-31T00:00:00"/>
    <d v="2018-04-06T00:00:00"/>
    <n v="6"/>
    <d v="2018-04-11T00:00:00"/>
    <d v="2018-05-23T00:00:00"/>
    <d v="2018-05-02T00:00:00"/>
    <n v="152"/>
    <x v="9"/>
    <x v="9"/>
    <x v="3"/>
    <x v="1"/>
    <n v="33"/>
    <n v="1"/>
    <x v="4"/>
    <x v="0"/>
  </r>
  <r>
    <x v="1"/>
    <s v="RED-324"/>
    <s v="Codos y Tee de PVC"/>
    <d v="2018-03-19T00:00:00"/>
    <d v="2018-04-05T00:00:00"/>
    <n v="17"/>
    <s v="OC-18226"/>
    <d v="2018-03-26T00:00:00"/>
    <d v="2018-04-05T00:00:00"/>
    <n v="10"/>
    <d v="2018-05-17T00:00:00"/>
    <d v="2018-03-30T00:00:00"/>
    <d v="2018-04-23T00:00:00"/>
    <n v="206"/>
    <x v="10"/>
    <x v="10"/>
    <x v="4"/>
    <x v="2"/>
    <n v="35"/>
    <n v="7"/>
    <x v="4"/>
    <x v="0"/>
  </r>
  <r>
    <x v="1"/>
    <s v="RED-118"/>
    <s v="Tierra preparada "/>
    <d v="2018-03-12T00:00:00"/>
    <d v="2018-04-15T00:00:00"/>
    <n v="34"/>
    <s v="OC-11991"/>
    <d v="2018-03-20T00:00:00"/>
    <d v="2018-03-29T00:00:00"/>
    <n v="9"/>
    <d v="2018-05-10T00:00:00"/>
    <d v="2018-04-07T00:00:00"/>
    <d v="2018-04-15T00:00:00"/>
    <n v="198"/>
    <x v="11"/>
    <x v="11"/>
    <x v="5"/>
    <x v="2"/>
    <n v="34"/>
    <n v="8"/>
    <x v="4"/>
    <x v="0"/>
  </r>
  <r>
    <x v="1"/>
    <s v="RED-816"/>
    <s v="Materiales Varios"/>
    <d v="2018-09-05T00:00:00"/>
    <d v="2018-10-23T00:00:00"/>
    <n v="48"/>
    <s v="OC-10700"/>
    <d v="2018-09-14T00:00:00"/>
    <d v="2018-09-20T00:00:00"/>
    <n v="6"/>
    <d v="2018-10-12T00:00:00"/>
    <d v="2018-09-24T00:00:00"/>
    <d v="2018-10-14T00:00:00"/>
    <n v="28"/>
    <x v="12"/>
    <x v="12"/>
    <x v="0"/>
    <x v="2"/>
    <n v="39"/>
    <n v="9"/>
    <x v="0"/>
    <x v="0"/>
  </r>
  <r>
    <x v="1"/>
    <s v="RED-172"/>
    <s v="Codos, tee, filtros y válvulas"/>
    <d v="2018-09-01T00:00:00"/>
    <d v="2018-09-30T00:00:00"/>
    <n v="29"/>
    <s v="OC-14118"/>
    <d v="2018-09-02T00:00:00"/>
    <d v="2018-09-11T00:00:00"/>
    <n v="9"/>
    <d v="2018-10-17T00:00:00"/>
    <d v="2018-09-11T00:00:00"/>
    <d v="2018-10-07T00:00:00"/>
    <n v="41"/>
    <x v="13"/>
    <x v="13"/>
    <x v="1"/>
    <x v="1"/>
    <n v="36"/>
    <n v="1"/>
    <x v="0"/>
    <x v="0"/>
  </r>
  <r>
    <x v="2"/>
    <s v="SSO-872"/>
    <s v="Servicio de auditoria DS 005-2012"/>
    <d v="2018-06-05T00:00:00"/>
    <d v="2018-07-03T00:00:00"/>
    <n v="28"/>
    <s v="OC-17748"/>
    <d v="2018-06-08T00:00:00"/>
    <d v="2018-06-17T00:00:00"/>
    <n v="9"/>
    <d v="2018-06-30T00:00:00"/>
    <d v="2018-06-27T00:00:00"/>
    <d v="2018-07-10T00:00:00"/>
    <n v="117"/>
    <x v="14"/>
    <x v="14"/>
    <x v="2"/>
    <x v="1"/>
    <n v="35"/>
    <n v="3"/>
    <x v="3"/>
    <x v="0"/>
  </r>
  <r>
    <x v="3"/>
    <s v="ING-658"/>
    <s v="Servicio de Ingenieria Eléctrica LUZ DEL SUR"/>
    <d v="2018-01-31T00:00:00"/>
    <d v="2018-03-21T00:00:00"/>
    <n v="49"/>
    <s v="OC-10691"/>
    <d v="2018-02-07T00:00:00"/>
    <d v="2018-02-16T00:00:00"/>
    <n v="9"/>
    <d v="2018-03-31T00:00:00"/>
    <d v="2018-03-10T00:00:00"/>
    <d v="2018-03-12T00:00:00"/>
    <n v="226"/>
    <x v="15"/>
    <x v="15"/>
    <x v="3"/>
    <x v="1"/>
    <n v="40"/>
    <n v="7"/>
    <x v="6"/>
    <x v="0"/>
  </r>
  <r>
    <x v="3"/>
    <s v="ING-246"/>
    <s v="Herramientas varias"/>
    <d v="2018-05-18T00:00:00"/>
    <d v="2018-06-20T00:00:00"/>
    <n v="33"/>
    <s v="OC-16355"/>
    <d v="2018-05-22T00:00:00"/>
    <d v="2018-05-28T00:00:00"/>
    <n v="6"/>
    <d v="2018-07-09T00:00:00"/>
    <d v="2018-05-31T00:00:00"/>
    <d v="2018-06-16T00:00:00"/>
    <n v="144"/>
    <x v="16"/>
    <x v="16"/>
    <x v="4"/>
    <x v="1"/>
    <n v="29"/>
    <n v="4"/>
    <x v="7"/>
    <x v="0"/>
  </r>
  <r>
    <x v="1"/>
    <s v="RED-250"/>
    <s v="Materiales Varios"/>
    <d v="2018-03-03T00:00:00"/>
    <d v="2018-04-17T00:00:00"/>
    <n v="45"/>
    <s v="OC-11387"/>
    <d v="2018-03-13T00:00:00"/>
    <d v="2018-03-23T00:00:00"/>
    <n v="10"/>
    <d v="2018-04-25T00:00:00"/>
    <d v="2018-03-29T00:00:00"/>
    <d v="2018-04-17T00:00:00"/>
    <n v="207"/>
    <x v="17"/>
    <x v="17"/>
    <x v="5"/>
    <x v="0"/>
    <n v="45"/>
    <n v="10"/>
    <x v="4"/>
    <x v="0"/>
  </r>
  <r>
    <x v="1"/>
    <s v="RED-850"/>
    <s v="Alquiler de mini Excavadora"/>
    <d v="2019-02-26T00:00:00"/>
    <d v="2019-04-16T00:00:00"/>
    <n v="49"/>
    <s v="OC-15229"/>
    <d v="2019-03-07T00:00:00"/>
    <d v="2019-03-16T00:00:00"/>
    <n v="9"/>
    <d v="2019-03-12T00:00:00"/>
    <d v="2019-03-23T00:00:00"/>
    <d v="2019-04-09T00:00:00"/>
    <n v="-152"/>
    <x v="0"/>
    <x v="18"/>
    <x v="0"/>
    <x v="0"/>
    <n v="42"/>
    <n v="9"/>
    <x v="8"/>
    <x v="1"/>
  </r>
  <r>
    <x v="0"/>
    <s v="PLA-201"/>
    <s v="Materiales Varios"/>
    <d v="2018-11-01T00:00:00"/>
    <d v="2018-12-13T00:00:00"/>
    <n v="42"/>
    <s v="OC-17555"/>
    <d v="2018-11-10T00:00:00"/>
    <d v="2018-11-20T00:00:00"/>
    <n v="10"/>
    <d v="2018-11-15T00:00:00"/>
    <d v="2018-12-13T00:00:00"/>
    <d v="2018-12-15T00:00:00"/>
    <n v="-52"/>
    <x v="1"/>
    <x v="19"/>
    <x v="1"/>
    <x v="0"/>
    <n v="44"/>
    <n v="9"/>
    <x v="5"/>
    <x v="0"/>
  </r>
  <r>
    <x v="1"/>
    <s v="RED-622"/>
    <s v="Accesorios ULMA"/>
    <d v="2018-06-28T00:00:00"/>
    <d v="2018-07-08T00:00:00"/>
    <n v="10"/>
    <s v="OC-10709"/>
    <d v="2018-07-02T00:00:00"/>
    <d v="2018-07-09T00:00:00"/>
    <n v="7"/>
    <d v="2018-07-25T00:00:00"/>
    <d v="2018-08-13T00:00:00"/>
    <d v="2018-07-19T00:00:00"/>
    <n v="70"/>
    <x v="2"/>
    <x v="20"/>
    <x v="2"/>
    <x v="0"/>
    <n v="21"/>
    <n v="4"/>
    <x v="3"/>
    <x v="0"/>
  </r>
  <r>
    <x v="0"/>
    <s v="PLA-387"/>
    <s v="Reflector de 500W y G.E "/>
    <d v="2018-08-18T00:00:00"/>
    <d v="2018-09-24T00:00:00"/>
    <n v="37"/>
    <s v="OC-18410"/>
    <d v="2018-08-19T00:00:00"/>
    <d v="2018-08-25T00:00:00"/>
    <n v="6"/>
    <d v="2018-09-23T00:00:00"/>
    <d v="2018-09-27T00:00:00"/>
    <d v="2018-09-14T00:00:00"/>
    <n v="25"/>
    <x v="3"/>
    <x v="21"/>
    <x v="3"/>
    <x v="0"/>
    <n v="27"/>
    <n v="1"/>
    <x v="9"/>
    <x v="0"/>
  </r>
  <r>
    <x v="0"/>
    <s v="PLA-998"/>
    <s v="Regularización de Retro y Camión"/>
    <d v="2018-09-15T00:00:00"/>
    <d v="2018-10-15T00:00:00"/>
    <n v="30"/>
    <s v="OC-18609"/>
    <d v="2018-09-23T00:00:00"/>
    <d v="2018-09-29T00:00:00"/>
    <n v="6"/>
    <d v="2018-10-14T00:00:00"/>
    <d v="2018-11-03T00:00:00"/>
    <d v="2018-10-12T00:00:00"/>
    <n v="-12"/>
    <x v="4"/>
    <x v="22"/>
    <x v="4"/>
    <x v="1"/>
    <n v="27"/>
    <n v="8"/>
    <x v="0"/>
    <x v="0"/>
  </r>
  <r>
    <x v="0"/>
    <s v="PLA-823"/>
    <s v="Regularización Camionetas"/>
    <d v="2018-01-01T00:00:00"/>
    <d v="2018-02-05T00:00:00"/>
    <n v="35"/>
    <s v="OC-10201"/>
    <d v="2018-01-10T00:00:00"/>
    <d v="2018-01-20T00:00:00"/>
    <n v="10"/>
    <d v="2018-02-12T00:00:00"/>
    <d v="2018-02-25T00:00:00"/>
    <d v="2018-02-09T00:00:00"/>
    <n v="239"/>
    <x v="5"/>
    <x v="23"/>
    <x v="5"/>
    <x v="0"/>
    <n v="39"/>
    <n v="9"/>
    <x v="6"/>
    <x v="0"/>
  </r>
  <r>
    <x v="1"/>
    <s v="RED-442"/>
    <s v="Anillos circulares para buzones"/>
    <d v="2018-08-21T00:00:00"/>
    <d v="2018-09-21T00:00:00"/>
    <n v="31"/>
    <s v="OC-11619"/>
    <d v="2018-08-29T00:00:00"/>
    <d v="2018-09-06T00:00:00"/>
    <n v="8"/>
    <d v="2018-09-06T00:00:00"/>
    <d v="2018-09-11T00:00:00"/>
    <d v="2018-09-24T00:00:00"/>
    <n v="41"/>
    <x v="6"/>
    <x v="24"/>
    <x v="0"/>
    <x v="0"/>
    <n v="34"/>
    <n v="8"/>
    <x v="9"/>
    <x v="0"/>
  </r>
  <r>
    <x v="1"/>
    <s v="RED-978"/>
    <s v="Escaleras marineras y otros"/>
    <d v="2018-12-27T00:00:00"/>
    <d v="2019-01-22T00:00:00"/>
    <n v="26"/>
    <s v="OC-17500"/>
    <d v="2019-01-02T00:00:00"/>
    <d v="2019-01-07T00:00:00"/>
    <n v="5"/>
    <d v="2019-02-21T00:00:00"/>
    <d v="2019-02-25T00:00:00"/>
    <d v="2019-02-03T00:00:00"/>
    <n v="-126"/>
    <x v="7"/>
    <x v="0"/>
    <x v="1"/>
    <x v="1"/>
    <n v="38"/>
    <n v="6"/>
    <x v="10"/>
    <x v="0"/>
  </r>
  <r>
    <x v="1"/>
    <s v="RED-104"/>
    <s v="Alquiler de andamios y encofrados"/>
    <d v="2018-04-17T00:00:00"/>
    <d v="2018-06-14T00:00:00"/>
    <n v="58"/>
    <s v="OC-18216"/>
    <d v="2018-04-19T00:00:00"/>
    <d v="2018-04-28T00:00:00"/>
    <n v="9"/>
    <d v="2018-05-06T00:00:00"/>
    <d v="2018-05-30T00:00:00"/>
    <d v="2018-05-28T00:00:00"/>
    <n v="145"/>
    <x v="8"/>
    <x v="1"/>
    <x v="2"/>
    <x v="1"/>
    <n v="41"/>
    <n v="2"/>
    <x v="2"/>
    <x v="0"/>
  </r>
  <r>
    <x v="1"/>
    <s v="RED-165"/>
    <s v="Herramientas civiles y eléctricos"/>
    <d v="2018-04-23T00:00:00"/>
    <d v="2018-06-14T00:00:00"/>
    <n v="52"/>
    <s v="OC-19414"/>
    <d v="2018-04-30T00:00:00"/>
    <d v="2018-05-10T00:00:00"/>
    <n v="10"/>
    <d v="2018-06-13T00:00:00"/>
    <d v="2018-05-06T00:00:00"/>
    <d v="2018-06-06T00:00:00"/>
    <n v="169"/>
    <x v="9"/>
    <x v="2"/>
    <x v="3"/>
    <x v="2"/>
    <n v="44"/>
    <n v="7"/>
    <x v="2"/>
    <x v="0"/>
  </r>
  <r>
    <x v="1"/>
    <s v="RED-647"/>
    <s v="Herramientas civieles"/>
    <d v="2018-06-08T00:00:00"/>
    <d v="2018-07-28T00:00:00"/>
    <n v="50"/>
    <s v="OC-14841"/>
    <d v="2018-06-18T00:00:00"/>
    <d v="2018-06-27T00:00:00"/>
    <n v="9"/>
    <d v="2018-07-01T00:00:00"/>
    <d v="2018-06-27T00:00:00"/>
    <d v="2018-07-20T00:00:00"/>
    <n v="117"/>
    <x v="10"/>
    <x v="3"/>
    <x v="4"/>
    <x v="2"/>
    <n v="42"/>
    <n v="10"/>
    <x v="3"/>
    <x v="0"/>
  </r>
  <r>
    <x v="1"/>
    <s v="RED-833"/>
    <s v="Codos y Tee de PVC"/>
    <d v="2019-02-01T00:00:00"/>
    <d v="2019-02-20T00:00:00"/>
    <n v="19"/>
    <s v="OC-10936"/>
    <d v="2019-02-03T00:00:00"/>
    <d v="2019-02-10T00:00:00"/>
    <n v="7"/>
    <d v="2019-03-03T00:00:00"/>
    <d v="2019-03-15T00:00:00"/>
    <d v="2019-03-12T00:00:00"/>
    <n v="-144"/>
    <x v="11"/>
    <x v="4"/>
    <x v="5"/>
    <x v="2"/>
    <n v="39"/>
    <n v="2"/>
    <x v="8"/>
    <x v="1"/>
  </r>
  <r>
    <x v="1"/>
    <s v="RED-798"/>
    <s v="Tierra preparada "/>
    <d v="2018-05-24T00:00:00"/>
    <d v="2018-07-23T00:00:00"/>
    <n v="60"/>
    <s v="OC-19765"/>
    <d v="2018-05-25T00:00:00"/>
    <d v="2018-06-03T00:00:00"/>
    <n v="9"/>
    <d v="2018-07-20T00:00:00"/>
    <d v="2018-06-20T00:00:00"/>
    <d v="2018-06-25T00:00:00"/>
    <n v="124"/>
    <x v="12"/>
    <x v="5"/>
    <x v="0"/>
    <x v="1"/>
    <n v="32"/>
    <n v="1"/>
    <x v="7"/>
    <x v="0"/>
  </r>
  <r>
    <x v="1"/>
    <s v="RED-640"/>
    <s v="Materiales Varios"/>
    <d v="2019-03-02T00:00:00"/>
    <d v="2019-03-26T00:00:00"/>
    <n v="24"/>
    <s v="OC-17119"/>
    <d v="2019-03-09T00:00:00"/>
    <d v="2019-03-18T00:00:00"/>
    <n v="9"/>
    <d v="2019-04-06T00:00:00"/>
    <d v="2019-03-20T00:00:00"/>
    <d v="2019-04-14T00:00:00"/>
    <n v="-149"/>
    <x v="13"/>
    <x v="6"/>
    <x v="1"/>
    <x v="1"/>
    <n v="43"/>
    <n v="7"/>
    <x v="4"/>
    <x v="1"/>
  </r>
  <r>
    <x v="1"/>
    <s v="RED-697"/>
    <s v="Codos, tee, filtros y válvulas"/>
    <d v="2018-12-19T00:00:00"/>
    <d v="2019-01-30T00:00:00"/>
    <n v="42"/>
    <s v="OC-18298"/>
    <d v="2018-12-23T00:00:00"/>
    <d v="2018-12-28T00:00:00"/>
    <n v="5"/>
    <d v="2019-02-04T00:00:00"/>
    <d v="2019-01-28T00:00:00"/>
    <d v="2019-01-20T00:00:00"/>
    <n v="-98"/>
    <x v="14"/>
    <x v="7"/>
    <x v="2"/>
    <x v="1"/>
    <n v="32"/>
    <n v="4"/>
    <x v="10"/>
    <x v="0"/>
  </r>
  <r>
    <x v="1"/>
    <s v="RED-797"/>
    <s v="Servicio de auditoria DS 005-2013"/>
    <d v="2018-09-26T00:00:00"/>
    <d v="2018-11-21T00:00:00"/>
    <n v="56"/>
    <s v="OC-14555"/>
    <d v="2018-10-03T00:00:00"/>
    <d v="2018-10-10T00:00:00"/>
    <n v="7"/>
    <d v="2018-11-24T00:00:00"/>
    <d v="2018-11-11T00:00:00"/>
    <d v="2018-11-02T00:00:00"/>
    <n v="-20"/>
    <x v="15"/>
    <x v="8"/>
    <x v="3"/>
    <x v="1"/>
    <n v="37"/>
    <n v="7"/>
    <x v="0"/>
    <x v="0"/>
  </r>
  <r>
    <x v="1"/>
    <s v="RED-860"/>
    <s v="Servicio de Ingenieria Eléctrica LUZ DEL SUR"/>
    <d v="2018-11-01T00:00:00"/>
    <d v="2018-11-28T00:00:00"/>
    <n v="27"/>
    <s v="OC-14757"/>
    <d v="2018-11-09T00:00:00"/>
    <d v="2018-11-16T00:00:00"/>
    <n v="7"/>
    <d v="2018-11-13T00:00:00"/>
    <d v="2018-12-03T00:00:00"/>
    <d v="2018-12-06T00:00:00"/>
    <n v="-42"/>
    <x v="16"/>
    <x v="9"/>
    <x v="4"/>
    <x v="0"/>
    <n v="35"/>
    <n v="8"/>
    <x v="5"/>
    <x v="0"/>
  </r>
  <r>
    <x v="2"/>
    <s v="SSO-475"/>
    <s v="Herramientas varias"/>
    <d v="2018-01-25T00:00:00"/>
    <d v="2018-02-18T00:00:00"/>
    <n v="24"/>
    <s v="OC-10200"/>
    <d v="2018-02-03T00:00:00"/>
    <d v="2018-02-10T00:00:00"/>
    <n v="7"/>
    <d v="2018-02-22T00:00:00"/>
    <d v="2018-03-14T00:00:00"/>
    <d v="2018-03-08T00:00:00"/>
    <n v="222"/>
    <x v="17"/>
    <x v="10"/>
    <x v="5"/>
    <x v="0"/>
    <n v="42"/>
    <n v="9"/>
    <x v="6"/>
    <x v="0"/>
  </r>
  <r>
    <x v="3"/>
    <s v="ING-445"/>
    <s v="Materiales Varios"/>
    <d v="2018-01-12T00:00:00"/>
    <d v="2018-03-10T00:00:00"/>
    <n v="57"/>
    <s v="OC-12427"/>
    <d v="2018-01-16T00:00:00"/>
    <d v="2018-01-24T00:00:00"/>
    <n v="8"/>
    <d v="2018-03-03T00:00:00"/>
    <d v="2018-01-27T00:00:00"/>
    <d v="2018-02-21T00:00:00"/>
    <n v="268"/>
    <x v="0"/>
    <x v="11"/>
    <x v="0"/>
    <x v="0"/>
    <n v="40"/>
    <n v="4"/>
    <x v="6"/>
    <x v="0"/>
  </r>
  <r>
    <x v="3"/>
    <s v="ING-595"/>
    <s v="Alquiler de mini Excavadora"/>
    <d v="2018-10-10T00:00:00"/>
    <d v="2018-11-20T00:00:00"/>
    <n v="41"/>
    <s v="OC-15285"/>
    <d v="2018-10-18T00:00:00"/>
    <d v="2018-10-27T00:00:00"/>
    <n v="9"/>
    <d v="2018-11-07T00:00:00"/>
    <d v="2018-10-21T00:00:00"/>
    <d v="2018-11-26T00:00:00"/>
    <n v="1"/>
    <x v="1"/>
    <x v="12"/>
    <x v="1"/>
    <x v="0"/>
    <n v="47"/>
    <n v="8"/>
    <x v="11"/>
    <x v="0"/>
  </r>
  <r>
    <x v="1"/>
    <s v="RED-116"/>
    <s v="Materiales Varios"/>
    <d v="2019-01-26T00:00:00"/>
    <d v="2019-02-27T00:00:00"/>
    <n v="32"/>
    <s v="OC-14463"/>
    <d v="2019-02-04T00:00:00"/>
    <d v="2019-02-14T00:00:00"/>
    <n v="10"/>
    <d v="2019-02-23T00:00:00"/>
    <d v="2019-02-11T00:00:00"/>
    <d v="2019-03-09T00:00:00"/>
    <n v="-112"/>
    <x v="2"/>
    <x v="13"/>
    <x v="2"/>
    <x v="0"/>
    <n v="42"/>
    <n v="9"/>
    <x v="6"/>
    <x v="1"/>
  </r>
  <r>
    <x v="1"/>
    <s v="RED-962"/>
    <s v="Accesorios ULMA"/>
    <d v="2018-09-30T00:00:00"/>
    <d v="2018-11-14T00:00:00"/>
    <n v="45"/>
    <s v="OC-13366"/>
    <d v="2018-10-04T00:00:00"/>
    <d v="2018-10-14T00:00:00"/>
    <n v="10"/>
    <d v="2018-11-26T00:00:00"/>
    <d v="2018-10-21T00:00:00"/>
    <d v="2018-11-12T00:00:00"/>
    <n v="1"/>
    <x v="3"/>
    <x v="14"/>
    <x v="3"/>
    <x v="1"/>
    <n v="43"/>
    <n v="4"/>
    <x v="0"/>
    <x v="0"/>
  </r>
  <r>
    <x v="0"/>
    <s v="PLA-951"/>
    <s v="Reflector de 500W y G.E "/>
    <d v="2018-10-18T00:00:00"/>
    <d v="2018-11-11T00:00:00"/>
    <n v="24"/>
    <s v="OC-13945"/>
    <d v="2018-10-25T00:00:00"/>
    <d v="2018-11-04T00:00:00"/>
    <n v="10"/>
    <d v="2018-11-02T00:00:00"/>
    <d v="2018-11-10T00:00:00"/>
    <d v="2018-11-30T00:00:00"/>
    <n v="-19"/>
    <x v="4"/>
    <x v="15"/>
    <x v="4"/>
    <x v="0"/>
    <n v="43"/>
    <n v="7"/>
    <x v="11"/>
    <x v="0"/>
  </r>
  <r>
    <x v="1"/>
    <s v="RED-286"/>
    <s v="Regularización de Retro y Camión"/>
    <d v="2018-05-01T00:00:00"/>
    <d v="2018-05-30T00:00:00"/>
    <n v="29"/>
    <s v="OC-17194"/>
    <d v="2018-05-10T00:00:00"/>
    <d v="2018-05-15T00:00:00"/>
    <n v="5"/>
    <d v="2018-05-15T00:00:00"/>
    <d v="2018-06-04T00:00:00"/>
    <d v="2018-06-06T00:00:00"/>
    <n v="140"/>
    <x v="5"/>
    <x v="16"/>
    <x v="5"/>
    <x v="0"/>
    <n v="36"/>
    <n v="9"/>
    <x v="7"/>
    <x v="0"/>
  </r>
  <r>
    <x v="0"/>
    <s v="PLA-426"/>
    <s v="Regularización Camionetas"/>
    <d v="2018-12-25T00:00:00"/>
    <d v="2019-02-08T00:00:00"/>
    <n v="45"/>
    <s v="OC-15376"/>
    <d v="2018-12-29T00:00:00"/>
    <d v="2019-01-06T00:00:00"/>
    <n v="8"/>
    <d v="2019-01-14T00:00:00"/>
    <d v="2019-02-09T00:00:00"/>
    <d v="2019-02-05T00:00:00"/>
    <n v="-110"/>
    <x v="6"/>
    <x v="17"/>
    <x v="0"/>
    <x v="1"/>
    <n v="42"/>
    <n v="4"/>
    <x v="10"/>
    <x v="0"/>
  </r>
  <r>
    <x v="0"/>
    <s v="PLA-823"/>
    <s v="Anillos circulares para buzones"/>
    <d v="2018-06-15T00:00:00"/>
    <d v="2018-07-16T00:00:00"/>
    <n v="31"/>
    <s v="OC-15283"/>
    <d v="2018-06-20T00:00:00"/>
    <d v="2018-06-26T00:00:00"/>
    <n v="6"/>
    <d v="2018-07-29T00:00:00"/>
    <d v="2018-07-18T00:00:00"/>
    <d v="2018-07-24T00:00:00"/>
    <n v="96"/>
    <x v="7"/>
    <x v="18"/>
    <x v="1"/>
    <x v="1"/>
    <n v="39"/>
    <n v="5"/>
    <x v="3"/>
    <x v="0"/>
  </r>
  <r>
    <x v="0"/>
    <s v="PLA-814"/>
    <s v="Escaleras marineras y otros"/>
    <d v="2018-08-10T00:00:00"/>
    <d v="2018-10-04T00:00:00"/>
    <n v="55"/>
    <s v="OC-12209"/>
    <d v="2018-08-12T00:00:00"/>
    <d v="2018-08-21T00:00:00"/>
    <n v="9"/>
    <d v="2018-09-28T00:00:00"/>
    <d v="2018-08-30T00:00:00"/>
    <d v="2018-09-08T00:00:00"/>
    <n v="53"/>
    <x v="8"/>
    <x v="19"/>
    <x v="2"/>
    <x v="2"/>
    <n v="29"/>
    <n v="2"/>
    <x v="9"/>
    <x v="0"/>
  </r>
  <r>
    <x v="1"/>
    <s v="RED-974"/>
    <s v="Alquiler de andamios y encofrados"/>
    <d v="2019-02-24T00:00:00"/>
    <d v="2019-04-12T00:00:00"/>
    <n v="47"/>
    <s v="OC-11861"/>
    <d v="2019-02-25T00:00:00"/>
    <d v="2019-03-04T00:00:00"/>
    <n v="7"/>
    <d v="2019-04-09T00:00:00"/>
    <d v="2019-04-05T00:00:00"/>
    <d v="2019-04-02T00:00:00"/>
    <n v="-165"/>
    <x v="9"/>
    <x v="20"/>
    <x v="3"/>
    <x v="2"/>
    <n v="37"/>
    <n v="1"/>
    <x v="8"/>
    <x v="1"/>
  </r>
  <r>
    <x v="1"/>
    <s v="RED-652"/>
    <s v="Herramientas civiles y eléctricos"/>
    <d v="2018-12-26T00:00:00"/>
    <d v="2019-01-29T00:00:00"/>
    <n v="34"/>
    <s v="OC-11388"/>
    <d v="2018-12-31T00:00:00"/>
    <d v="2019-01-08T00:00:00"/>
    <n v="8"/>
    <d v="2019-01-14T00:00:00"/>
    <d v="2019-02-22T00:00:00"/>
    <d v="2019-01-28T00:00:00"/>
    <n v="-123"/>
    <x v="10"/>
    <x v="21"/>
    <x v="4"/>
    <x v="2"/>
    <n v="33"/>
    <n v="5"/>
    <x v="10"/>
    <x v="0"/>
  </r>
  <r>
    <x v="1"/>
    <s v="RED-228"/>
    <s v="Herramientas civieles"/>
    <d v="2018-08-09T00:00:00"/>
    <d v="2018-10-07T00:00:00"/>
    <n v="59"/>
    <s v="OC-12183"/>
    <d v="2018-08-11T00:00:00"/>
    <d v="2018-08-20T00:00:00"/>
    <n v="9"/>
    <d v="2018-08-28T00:00:00"/>
    <d v="2018-10-07T00:00:00"/>
    <d v="2018-09-14T00:00:00"/>
    <n v="15"/>
    <x v="11"/>
    <x v="22"/>
    <x v="5"/>
    <x v="1"/>
    <n v="36"/>
    <n v="2"/>
    <x v="9"/>
    <x v="0"/>
  </r>
  <r>
    <x v="1"/>
    <s v="RED-282"/>
    <s v="Codos y Tee de PVC"/>
    <d v="2018-01-09T00:00:00"/>
    <d v="2018-02-23T00:00:00"/>
    <n v="45"/>
    <s v="OC-10181"/>
    <d v="2018-01-10T00:00:00"/>
    <d v="2018-01-18T00:00:00"/>
    <n v="8"/>
    <d v="2018-02-18T00:00:00"/>
    <d v="2018-02-28T00:00:00"/>
    <d v="2018-02-13T00:00:00"/>
    <n v="236"/>
    <x v="12"/>
    <x v="23"/>
    <x v="0"/>
    <x v="1"/>
    <n v="35"/>
    <n v="1"/>
    <x v="6"/>
    <x v="0"/>
  </r>
  <r>
    <x v="1"/>
    <s v="RED-887"/>
    <s v="Tierra preparada "/>
    <d v="2018-06-05T00:00:00"/>
    <d v="2018-07-11T00:00:00"/>
    <n v="36"/>
    <s v="OC-13103"/>
    <d v="2018-06-11T00:00:00"/>
    <d v="2018-06-20T00:00:00"/>
    <n v="9"/>
    <d v="2018-06-16T00:00:00"/>
    <d v="2018-06-23T00:00:00"/>
    <d v="2018-07-15T00:00:00"/>
    <n v="121"/>
    <x v="13"/>
    <x v="24"/>
    <x v="1"/>
    <x v="1"/>
    <n v="40"/>
    <n v="6"/>
    <x v="3"/>
    <x v="0"/>
  </r>
  <r>
    <x v="1"/>
    <s v="RED-363"/>
    <s v="Materiales Varios"/>
    <d v="2018-02-20T00:00:00"/>
    <d v="2018-03-16T00:00:00"/>
    <n v="24"/>
    <s v="OC-14317"/>
    <d v="2018-02-23T00:00:00"/>
    <d v="2018-03-02T00:00:00"/>
    <n v="7"/>
    <d v="2018-04-08T00:00:00"/>
    <d v="2018-03-17T00:00:00"/>
    <d v="2018-03-23T00:00:00"/>
    <n v="219"/>
    <x v="14"/>
    <x v="0"/>
    <x v="2"/>
    <x v="1"/>
    <n v="31"/>
    <n v="3"/>
    <x v="8"/>
    <x v="0"/>
  </r>
  <r>
    <x v="1"/>
    <s v="RED-421"/>
    <s v="Codos, tee, filtros y válvulas"/>
    <d v="2019-02-06T00:00:00"/>
    <d v="2019-03-31T00:00:00"/>
    <n v="53"/>
    <s v="OC-18812"/>
    <d v="2019-02-11T00:00:00"/>
    <d v="2019-02-17T00:00:00"/>
    <n v="6"/>
    <d v="2019-03-10T00:00:00"/>
    <d v="2019-03-04T00:00:00"/>
    <d v="2019-02-28T00:00:00"/>
    <n v="-133"/>
    <x v="15"/>
    <x v="1"/>
    <x v="3"/>
    <x v="0"/>
    <n v="22"/>
    <n v="5"/>
    <x v="8"/>
    <x v="1"/>
  </r>
  <r>
    <x v="1"/>
    <s v="RED-292"/>
    <s v="Servicio de auditoria DS 005-2014"/>
    <d v="2018-04-11T00:00:00"/>
    <d v="2018-06-02T00:00:00"/>
    <n v="52"/>
    <s v="OC-12414"/>
    <d v="2018-04-17T00:00:00"/>
    <d v="2018-04-27T00:00:00"/>
    <n v="10"/>
    <d v="2018-05-20T00:00:00"/>
    <d v="2018-05-06T00:00:00"/>
    <d v="2018-05-11T00:00:00"/>
    <n v="169"/>
    <x v="16"/>
    <x v="2"/>
    <x v="4"/>
    <x v="0"/>
    <n v="30"/>
    <n v="6"/>
    <x v="2"/>
    <x v="0"/>
  </r>
  <r>
    <x v="1"/>
    <s v="RED-357"/>
    <s v="Servicio de Ingenieria Eléctrica LUZ DEL SUR"/>
    <d v="2018-06-29T00:00:00"/>
    <d v="2018-07-10T00:00:00"/>
    <n v="11"/>
    <s v="OC-14292"/>
    <d v="2018-06-30T00:00:00"/>
    <d v="2018-07-09T00:00:00"/>
    <n v="9"/>
    <d v="2018-07-23T00:00:00"/>
    <d v="2018-08-16T00:00:00"/>
    <d v="2018-07-21T00:00:00"/>
    <n v="67"/>
    <x v="17"/>
    <x v="3"/>
    <x v="5"/>
    <x v="0"/>
    <n v="22"/>
    <n v="1"/>
    <x v="3"/>
    <x v="0"/>
  </r>
  <r>
    <x v="1"/>
    <s v="RED-305"/>
    <s v="Herramientas varias"/>
    <d v="2019-01-14T00:00:00"/>
    <d v="2019-03-11T00:00:00"/>
    <n v="56"/>
    <s v="OC-12636"/>
    <d v="2019-01-19T00:00:00"/>
    <d v="2019-01-28T00:00:00"/>
    <n v="9"/>
    <d v="2019-02-13T00:00:00"/>
    <d v="2019-01-25T00:00:00"/>
    <d v="2019-02-16T00:00:00"/>
    <n v="-95"/>
    <x v="0"/>
    <x v="4"/>
    <x v="0"/>
    <x v="0"/>
    <n v="33"/>
    <n v="5"/>
    <x v="6"/>
    <x v="1"/>
  </r>
  <r>
    <x v="1"/>
    <s v="RED-192"/>
    <s v="Materiales Varios"/>
    <d v="2018-07-28T00:00:00"/>
    <d v="2018-09-15T00:00:00"/>
    <n v="49"/>
    <s v="OC-14852"/>
    <d v="2018-08-07T00:00:00"/>
    <d v="2018-08-15T00:00:00"/>
    <n v="8"/>
    <d v="2018-08-19T00:00:00"/>
    <d v="2018-08-16T00:00:00"/>
    <d v="2018-09-10T00:00:00"/>
    <n v="67"/>
    <x v="1"/>
    <x v="5"/>
    <x v="1"/>
    <x v="0"/>
    <n v="44"/>
    <n v="10"/>
    <x v="1"/>
    <x v="0"/>
  </r>
  <r>
    <x v="2"/>
    <s v="SSO-259"/>
    <s v="Alquiler de mini Excavadora"/>
    <d v="2019-02-03T00:00:00"/>
    <d v="2019-03-22T00:00:00"/>
    <n v="47"/>
    <s v="OC-17329"/>
    <d v="2019-02-12T00:00:00"/>
    <d v="2019-02-17T00:00:00"/>
    <n v="5"/>
    <d v="2019-03-09T00:00:00"/>
    <d v="2019-03-25T00:00:00"/>
    <d v="2019-03-08T00:00:00"/>
    <n v="-154"/>
    <x v="2"/>
    <x v="6"/>
    <x v="2"/>
    <x v="1"/>
    <n v="33"/>
    <n v="9"/>
    <x v="8"/>
    <x v="1"/>
  </r>
  <r>
    <x v="3"/>
    <s v="ING-420"/>
    <s v="Materiales Varios"/>
    <d v="2019-01-19T00:00:00"/>
    <d v="2019-02-20T00:00:00"/>
    <n v="32"/>
    <s v="OC-18391"/>
    <d v="2019-01-25T00:00:00"/>
    <d v="2019-01-30T00:00:00"/>
    <n v="5"/>
    <d v="2019-02-17T00:00:00"/>
    <d v="2019-03-09T00:00:00"/>
    <d v="2019-02-27T00:00:00"/>
    <n v="-138"/>
    <x v="3"/>
    <x v="7"/>
    <x v="3"/>
    <x v="0"/>
    <n v="39"/>
    <n v="6"/>
    <x v="6"/>
    <x v="1"/>
  </r>
  <r>
    <x v="3"/>
    <s v="ING-346"/>
    <s v="Accesorios ULMA"/>
    <d v="2018-10-25T00:00:00"/>
    <d v="2018-11-08T00:00:00"/>
    <n v="14"/>
    <s v="OC-17340"/>
    <d v="2018-11-03T00:00:00"/>
    <d v="2018-11-11T00:00:00"/>
    <n v="8"/>
    <d v="2018-11-27T00:00:00"/>
    <d v="2018-12-05T00:00:00"/>
    <d v="2018-12-06T00:00:00"/>
    <n v="-44"/>
    <x v="4"/>
    <x v="8"/>
    <x v="4"/>
    <x v="0"/>
    <n v="42"/>
    <n v="9"/>
    <x v="11"/>
    <x v="0"/>
  </r>
  <r>
    <x v="1"/>
    <s v="RED-303"/>
    <s v="Reflector de 500W y G.E "/>
    <d v="2018-10-17T00:00:00"/>
    <d v="2018-12-10T00:00:00"/>
    <n v="54"/>
    <s v="OC-17172"/>
    <d v="2018-10-26T00:00:00"/>
    <d v="2018-11-01T00:00:00"/>
    <n v="6"/>
    <d v="2018-11-26T00:00:00"/>
    <d v="2018-11-28T00:00:00"/>
    <d v="2018-11-11T00:00:00"/>
    <n v="-37"/>
    <x v="5"/>
    <x v="9"/>
    <x v="5"/>
    <x v="1"/>
    <n v="25"/>
    <n v="9"/>
    <x v="11"/>
    <x v="0"/>
  </r>
  <r>
    <x v="1"/>
    <s v="RED-143"/>
    <s v="Regularización de Retro y Camión"/>
    <d v="2018-05-02T00:00:00"/>
    <d v="2018-05-19T00:00:00"/>
    <n v="17"/>
    <s v="OC-18386"/>
    <d v="2018-05-09T00:00:00"/>
    <d v="2018-05-19T00:00:00"/>
    <n v="10"/>
    <d v="2018-05-22T00:00:00"/>
    <d v="2018-06-10T00:00:00"/>
    <d v="2018-06-14T00:00:00"/>
    <n v="134"/>
    <x v="6"/>
    <x v="10"/>
    <x v="0"/>
    <x v="1"/>
    <n v="43"/>
    <n v="7"/>
    <x v="7"/>
    <x v="0"/>
  </r>
  <r>
    <x v="0"/>
    <s v="PLA-663"/>
    <s v="Regularización Camionetas"/>
    <d v="2018-07-30T00:00:00"/>
    <d v="2018-08-21T00:00:00"/>
    <n v="22"/>
    <s v="OC-17122"/>
    <d v="2018-08-08T00:00:00"/>
    <d v="2018-08-17T00:00:00"/>
    <n v="9"/>
    <d v="2018-08-09T00:00:00"/>
    <d v="2018-09-27T00:00:00"/>
    <d v="2018-09-02T00:00:00"/>
    <n v="25"/>
    <x v="7"/>
    <x v="11"/>
    <x v="1"/>
    <x v="2"/>
    <n v="34"/>
    <n v="9"/>
    <x v="1"/>
    <x v="0"/>
  </r>
  <r>
    <x v="1"/>
    <s v="RED-708"/>
    <s v="Anillos circulares para buzones"/>
    <d v="2018-05-18T00:00:00"/>
    <d v="2018-07-13T00:00:00"/>
    <n v="56"/>
    <s v="OC-10395"/>
    <d v="2018-05-27T00:00:00"/>
    <d v="2018-06-06T00:00:00"/>
    <n v="10"/>
    <d v="2018-06-21T00:00:00"/>
    <d v="2018-07-03T00:00:00"/>
    <d v="2018-06-27T00:00:00"/>
    <n v="111"/>
    <x v="8"/>
    <x v="12"/>
    <x v="2"/>
    <x v="2"/>
    <n v="40"/>
    <n v="9"/>
    <x v="7"/>
    <x v="0"/>
  </r>
  <r>
    <x v="0"/>
    <s v="PLA-817"/>
    <s v="Escaleras marineras y otros"/>
    <d v="2019-02-13T00:00:00"/>
    <d v="2019-04-13T00:00:00"/>
    <n v="59"/>
    <s v="OC-10783"/>
    <d v="2019-02-14T00:00:00"/>
    <d v="2019-02-23T00:00:00"/>
    <n v="9"/>
    <d v="2019-03-18T00:00:00"/>
    <d v="2019-03-21T00:00:00"/>
    <d v="2019-03-22T00:00:00"/>
    <n v="-150"/>
    <x v="9"/>
    <x v="13"/>
    <x v="3"/>
    <x v="2"/>
    <n v="37"/>
    <n v="1"/>
    <x v="8"/>
    <x v="1"/>
  </r>
  <r>
    <x v="0"/>
    <s v="PLA-806"/>
    <s v="Alquiler de andamios y encofrados"/>
    <d v="2019-03-18T00:00:00"/>
    <d v="2019-05-13T00:00:00"/>
    <n v="56"/>
    <s v="OC-12690"/>
    <d v="2019-03-23T00:00:00"/>
    <d v="2019-03-28T00:00:00"/>
    <n v="5"/>
    <d v="2019-04-23T00:00:00"/>
    <d v="2019-04-20T00:00:00"/>
    <d v="2019-04-24T00:00:00"/>
    <n v="-180"/>
    <x v="10"/>
    <x v="14"/>
    <x v="4"/>
    <x v="1"/>
    <n v="37"/>
    <n v="5"/>
    <x v="4"/>
    <x v="1"/>
  </r>
  <r>
    <x v="0"/>
    <s v="PLA-908"/>
    <s v="Herramientas civiles y eléctricos"/>
    <d v="2018-01-12T00:00:00"/>
    <d v="2018-02-13T00:00:00"/>
    <n v="32"/>
    <s v="OC-12306"/>
    <d v="2018-01-13T00:00:00"/>
    <d v="2018-01-20T00:00:00"/>
    <n v="7"/>
    <d v="2018-01-29T00:00:00"/>
    <d v="2018-02-15T00:00:00"/>
    <d v="2018-01-30T00:00:00"/>
    <n v="249"/>
    <x v="11"/>
    <x v="15"/>
    <x v="5"/>
    <x v="1"/>
    <n v="18"/>
    <n v="1"/>
    <x v="6"/>
    <x v="0"/>
  </r>
  <r>
    <x v="1"/>
    <s v="RED-820"/>
    <s v="Herramientas civieles"/>
    <d v="2018-06-07T00:00:00"/>
    <d v="2018-07-07T00:00:00"/>
    <n v="30"/>
    <s v="OC-18889"/>
    <d v="2018-06-11T00:00:00"/>
    <d v="2018-06-20T00:00:00"/>
    <n v="9"/>
    <d v="2018-07-10T00:00:00"/>
    <d v="2018-08-03T00:00:00"/>
    <d v="2018-07-09T00:00:00"/>
    <n v="80"/>
    <x v="12"/>
    <x v="16"/>
    <x v="0"/>
    <x v="1"/>
    <n v="32"/>
    <n v="4"/>
    <x v="3"/>
    <x v="0"/>
  </r>
  <r>
    <x v="1"/>
    <s v="RED-174"/>
    <s v="Codos y Tee de PVC"/>
    <d v="2018-06-07T00:00:00"/>
    <d v="2018-07-25T00:00:00"/>
    <n v="48"/>
    <s v="OC-16847"/>
    <d v="2018-06-08T00:00:00"/>
    <d v="2018-06-13T00:00:00"/>
    <n v="5"/>
    <d v="2018-06-18T00:00:00"/>
    <d v="2018-07-06T00:00:00"/>
    <d v="2018-06-23T00:00:00"/>
    <n v="108"/>
    <x v="13"/>
    <x v="17"/>
    <x v="1"/>
    <x v="1"/>
    <n v="16"/>
    <n v="1"/>
    <x v="3"/>
    <x v="0"/>
  </r>
  <r>
    <x v="1"/>
    <s v="RED-710"/>
    <s v="Tierra preparada "/>
    <d v="2018-09-14T00:00:00"/>
    <d v="2018-09-28T00:00:00"/>
    <n v="14"/>
    <s v="OC-16121"/>
    <d v="2018-09-22T00:00:00"/>
    <d v="2018-09-27T00:00:00"/>
    <n v="5"/>
    <d v="2018-10-27T00:00:00"/>
    <d v="2018-11-12T00:00:00"/>
    <d v="2018-10-21T00:00:00"/>
    <n v="-21"/>
    <x v="14"/>
    <x v="18"/>
    <x v="2"/>
    <x v="0"/>
    <n v="37"/>
    <n v="8"/>
    <x v="0"/>
    <x v="0"/>
  </r>
  <r>
    <x v="1"/>
    <s v="RED-428"/>
    <s v="Materiales Varios"/>
    <d v="2018-04-05T00:00:00"/>
    <d v="2018-05-01T00:00:00"/>
    <n v="26"/>
    <s v="OC-16847"/>
    <d v="2018-04-09T00:00:00"/>
    <d v="2018-04-15T00:00:00"/>
    <n v="6"/>
    <d v="2018-05-31T00:00:00"/>
    <d v="2018-05-16T00:00:00"/>
    <d v="2018-05-12T00:00:00"/>
    <n v="159"/>
    <x v="15"/>
    <x v="19"/>
    <x v="3"/>
    <x v="0"/>
    <n v="37"/>
    <n v="4"/>
    <x v="2"/>
    <x v="0"/>
  </r>
  <r>
    <x v="1"/>
    <s v="RED-406"/>
    <s v="Codos, tee, filtros y válvulas"/>
    <d v="2018-04-23T00:00:00"/>
    <d v="2018-05-25T00:00:00"/>
    <n v="32"/>
    <s v="OC-10779"/>
    <d v="2018-05-03T00:00:00"/>
    <d v="2018-05-09T00:00:00"/>
    <n v="6"/>
    <d v="2018-05-06T00:00:00"/>
    <d v="2018-05-08T00:00:00"/>
    <d v="2018-06-03T00:00:00"/>
    <n v="167"/>
    <x v="16"/>
    <x v="20"/>
    <x v="4"/>
    <x v="0"/>
    <n v="41"/>
    <n v="10"/>
    <x v="2"/>
    <x v="0"/>
  </r>
  <r>
    <x v="1"/>
    <s v="RED-832"/>
    <s v="Servicio de auditoria DS 005-2015"/>
    <d v="2018-08-15T00:00:00"/>
    <d v="2018-09-20T00:00:00"/>
    <n v="36"/>
    <s v="OC-12541"/>
    <d v="2018-08-19T00:00:00"/>
    <d v="2018-08-29T00:00:00"/>
    <n v="10"/>
    <d v="2018-10-04T00:00:00"/>
    <d v="2018-09-04T00:00:00"/>
    <d v="2018-09-21T00:00:00"/>
    <n v="48"/>
    <x v="17"/>
    <x v="21"/>
    <x v="5"/>
    <x v="0"/>
    <n v="37"/>
    <n v="4"/>
    <x v="9"/>
    <x v="0"/>
  </r>
  <r>
    <x v="1"/>
    <s v="RED-987"/>
    <s v="Servicio de Ingenieria Eléctrica LUZ DEL SUR"/>
    <d v="2019-03-19T00:00:00"/>
    <d v="2019-04-28T00:00:00"/>
    <n v="40"/>
    <s v="OC-13493"/>
    <d v="2019-03-25T00:00:00"/>
    <d v="2019-04-04T00:00:00"/>
    <n v="10"/>
    <d v="2019-05-11T00:00:00"/>
    <d v="2019-04-27T00:00:00"/>
    <d v="2019-05-03T00:00:00"/>
    <n v="-187"/>
    <x v="0"/>
    <x v="22"/>
    <x v="0"/>
    <x v="0"/>
    <n v="45"/>
    <n v="6"/>
    <x v="4"/>
    <x v="1"/>
  </r>
  <r>
    <x v="1"/>
    <s v="RED-589"/>
    <s v="Herramientas varias"/>
    <d v="2018-01-28T00:00:00"/>
    <d v="2018-02-22T00:00:00"/>
    <n v="25"/>
    <s v="OC-10172"/>
    <d v="2018-02-06T00:00:00"/>
    <d v="2018-02-14T00:00:00"/>
    <n v="8"/>
    <d v="2018-02-07T00:00:00"/>
    <d v="2018-02-13T00:00:00"/>
    <d v="2018-03-08T00:00:00"/>
    <n v="251"/>
    <x v="1"/>
    <x v="23"/>
    <x v="1"/>
    <x v="1"/>
    <n v="39"/>
    <n v="9"/>
    <x v="6"/>
    <x v="0"/>
  </r>
  <r>
    <x v="1"/>
    <s v="RED-305"/>
    <s v="Materiales Varios"/>
    <d v="2018-11-02T00:00:00"/>
    <d v="2018-11-26T00:00:00"/>
    <n v="24"/>
    <s v="OC-15866"/>
    <d v="2018-11-09T00:00:00"/>
    <d v="2018-11-14T00:00:00"/>
    <n v="5"/>
    <d v="2018-12-26T00:00:00"/>
    <d v="2018-11-20T00:00:00"/>
    <d v="2018-12-13T00:00:00"/>
    <n v="-29"/>
    <x v="2"/>
    <x v="24"/>
    <x v="2"/>
    <x v="0"/>
    <n v="41"/>
    <n v="7"/>
    <x v="5"/>
    <x v="0"/>
  </r>
  <r>
    <x v="1"/>
    <s v="RED-855"/>
    <s v="Alquiler de mini Excavadora"/>
    <d v="2018-11-21T00:00:00"/>
    <d v="2018-12-21T00:00:00"/>
    <n v="30"/>
    <s v="OC-16654"/>
    <d v="2018-11-26T00:00:00"/>
    <d v="2018-12-02T00:00:00"/>
    <n v="6"/>
    <d v="2019-01-09T00:00:00"/>
    <d v="2018-12-10T00:00:00"/>
    <d v="2018-12-16T00:00:00"/>
    <n v="-49"/>
    <x v="3"/>
    <x v="0"/>
    <x v="3"/>
    <x v="0"/>
    <n v="25"/>
    <n v="5"/>
    <x v="5"/>
    <x v="0"/>
  </r>
  <r>
    <x v="1"/>
    <s v="RED-119"/>
    <s v="Materiales Varios"/>
    <d v="2018-07-26T00:00:00"/>
    <d v="2018-09-14T00:00:00"/>
    <n v="50"/>
    <s v="OC-13566"/>
    <d v="2018-07-27T00:00:00"/>
    <d v="2018-08-01T00:00:00"/>
    <n v="5"/>
    <d v="2018-09-13T00:00:00"/>
    <d v="2018-08-30T00:00:00"/>
    <d v="2018-08-30T00:00:00"/>
    <n v="53"/>
    <x v="4"/>
    <x v="1"/>
    <x v="4"/>
    <x v="1"/>
    <n v="35"/>
    <n v="1"/>
    <x v="1"/>
    <x v="0"/>
  </r>
  <r>
    <x v="2"/>
    <s v="SSO-869"/>
    <s v="Accesorios ULMA"/>
    <d v="2018-09-13T00:00:00"/>
    <d v="2018-10-17T00:00:00"/>
    <n v="34"/>
    <s v="OC-18621"/>
    <d v="2018-09-23T00:00:00"/>
    <d v="2018-09-30T00:00:00"/>
    <n v="7"/>
    <d v="2018-10-01T00:00:00"/>
    <d v="2018-10-27T00:00:00"/>
    <d v="2018-10-25T00:00:00"/>
    <n v="-5"/>
    <x v="5"/>
    <x v="2"/>
    <x v="5"/>
    <x v="1"/>
    <n v="42"/>
    <n v="10"/>
    <x v="0"/>
    <x v="0"/>
  </r>
  <r>
    <x v="3"/>
    <s v="ING-737"/>
    <s v="Reflector de 500W y G.E "/>
    <d v="2018-03-18T00:00:00"/>
    <d v="2018-04-01T00:00:00"/>
    <n v="14"/>
    <s v="OC-15645"/>
    <d v="2018-03-22T00:00:00"/>
    <d v="2018-03-29T00:00:00"/>
    <n v="7"/>
    <d v="2018-05-15T00:00:00"/>
    <d v="2018-05-01T00:00:00"/>
    <d v="2018-04-23T00:00:00"/>
    <n v="174"/>
    <x v="6"/>
    <x v="3"/>
    <x v="0"/>
    <x v="2"/>
    <n v="36"/>
    <n v="4"/>
    <x v="4"/>
    <x v="0"/>
  </r>
  <r>
    <x v="3"/>
    <s v="ING-234"/>
    <s v="Regularización de Retro y Camión"/>
    <d v="2019-03-27T00:00:00"/>
    <d v="2019-04-17T00:00:00"/>
    <n v="21"/>
    <s v="OC-17940"/>
    <d v="2019-03-28T00:00:00"/>
    <d v="2019-04-04T00:00:00"/>
    <n v="7"/>
    <d v="2019-04-10T00:00:00"/>
    <d v="2019-05-24T00:00:00"/>
    <d v="2019-04-17T00:00:00"/>
    <n v="-214"/>
    <x v="7"/>
    <x v="4"/>
    <x v="1"/>
    <x v="2"/>
    <n v="21"/>
    <n v="1"/>
    <x v="4"/>
    <x v="1"/>
  </r>
  <r>
    <x v="1"/>
    <s v="RED-843"/>
    <s v="Regularización Camionetas"/>
    <d v="2018-08-31T00:00:00"/>
    <d v="2018-10-27T00:00:00"/>
    <n v="57"/>
    <s v="OC-19853"/>
    <d v="2018-09-07T00:00:00"/>
    <d v="2018-09-14T00:00:00"/>
    <n v="7"/>
    <d v="2018-09-21T00:00:00"/>
    <d v="2018-10-15T00:00:00"/>
    <d v="2018-09-28T00:00:00"/>
    <n v="7"/>
    <x v="8"/>
    <x v="5"/>
    <x v="2"/>
    <x v="2"/>
    <n v="28"/>
    <n v="7"/>
    <x v="9"/>
    <x v="0"/>
  </r>
  <r>
    <x v="1"/>
    <s v="RED-238"/>
    <s v="Anillos circulares para buzones"/>
    <d v="2018-11-25T00:00:00"/>
    <d v="2018-12-14T00:00:00"/>
    <n v="19"/>
    <s v="OC-16869"/>
    <d v="2018-11-30T00:00:00"/>
    <d v="2018-12-10T00:00:00"/>
    <n v="10"/>
    <d v="2018-12-06T00:00:00"/>
    <d v="2019-01-05T00:00:00"/>
    <d v="2019-01-05T00:00:00"/>
    <n v="-75"/>
    <x v="9"/>
    <x v="6"/>
    <x v="3"/>
    <x v="1"/>
    <n v="41"/>
    <n v="5"/>
    <x v="5"/>
    <x v="0"/>
  </r>
  <r>
    <x v="0"/>
    <s v="PLA-394"/>
    <s v="Escaleras marineras y otros"/>
    <d v="2018-03-07T00:00:00"/>
    <d v="2018-03-31T00:00:00"/>
    <n v="24"/>
    <s v="OC-12281"/>
    <d v="2018-03-15T00:00:00"/>
    <d v="2018-03-21T00:00:00"/>
    <n v="6"/>
    <d v="2018-03-23T00:00:00"/>
    <d v="2018-04-25T00:00:00"/>
    <d v="2018-04-09T00:00:00"/>
    <n v="180"/>
    <x v="10"/>
    <x v="7"/>
    <x v="4"/>
    <x v="1"/>
    <n v="33"/>
    <n v="8"/>
    <x v="4"/>
    <x v="0"/>
  </r>
  <r>
    <x v="1"/>
    <s v="RED-607"/>
    <s v="Alquiler de andamios y encofrados"/>
    <d v="2018-11-02T00:00:00"/>
    <d v="2018-11-23T00:00:00"/>
    <n v="21"/>
    <s v="OC-12879"/>
    <d v="2018-11-05T00:00:00"/>
    <d v="2018-11-13T00:00:00"/>
    <n v="8"/>
    <d v="2018-11-25T00:00:00"/>
    <d v="2018-12-22T00:00:00"/>
    <d v="2018-11-27T00:00:00"/>
    <n v="-61"/>
    <x v="11"/>
    <x v="8"/>
    <x v="5"/>
    <x v="1"/>
    <n v="25"/>
    <n v="3"/>
    <x v="5"/>
    <x v="0"/>
  </r>
  <r>
    <x v="0"/>
    <s v="PLA-688"/>
    <s v="Herramientas civiles y eléctricos"/>
    <d v="2019-03-21T00:00:00"/>
    <d v="2019-05-12T00:00:00"/>
    <n v="52"/>
    <s v="OC-12281"/>
    <d v="2019-03-31T00:00:00"/>
    <d v="2019-04-06T00:00:00"/>
    <n v="6"/>
    <d v="2019-04-26T00:00:00"/>
    <d v="2019-04-09T00:00:00"/>
    <d v="2019-04-23T00:00:00"/>
    <n v="-169"/>
    <x v="12"/>
    <x v="9"/>
    <x v="0"/>
    <x v="1"/>
    <n v="33"/>
    <n v="10"/>
    <x v="4"/>
    <x v="1"/>
  </r>
  <r>
    <x v="0"/>
    <s v="PLA-625"/>
    <s v="Herramientas civieles"/>
    <d v="2018-11-03T00:00:00"/>
    <d v="2018-11-21T00:00:00"/>
    <n v="18"/>
    <s v="OC-13921"/>
    <d v="2018-11-07T00:00:00"/>
    <d v="2018-11-16T00:00:00"/>
    <n v="9"/>
    <d v="2018-11-13T00:00:00"/>
    <d v="2018-12-16T00:00:00"/>
    <d v="2018-12-05T00:00:00"/>
    <n v="-55"/>
    <x v="13"/>
    <x v="10"/>
    <x v="1"/>
    <x v="0"/>
    <n v="32"/>
    <n v="4"/>
    <x v="5"/>
    <x v="0"/>
  </r>
  <r>
    <x v="0"/>
    <s v="PLA-353"/>
    <s v="Codos y Tee de PVC"/>
    <d v="2019-01-12T00:00:00"/>
    <d v="2019-02-14T00:00:00"/>
    <n v="33"/>
    <s v="OC-11252"/>
    <d v="2019-01-15T00:00:00"/>
    <d v="2019-01-23T00:00:00"/>
    <n v="8"/>
    <d v="2019-02-27T00:00:00"/>
    <d v="2019-02-28T00:00:00"/>
    <d v="2019-02-20T00:00:00"/>
    <n v="-129"/>
    <x v="14"/>
    <x v="11"/>
    <x v="2"/>
    <x v="0"/>
    <n v="39"/>
    <n v="3"/>
    <x v="6"/>
    <x v="1"/>
  </r>
  <r>
    <x v="1"/>
    <s v="RED-956"/>
    <s v="Tierra preparada "/>
    <d v="2018-05-09T00:00:00"/>
    <d v="2018-06-27T00:00:00"/>
    <n v="49"/>
    <s v="OC-11209"/>
    <d v="2018-05-16T00:00:00"/>
    <d v="2018-05-23T00:00:00"/>
    <n v="7"/>
    <d v="2018-06-25T00:00:00"/>
    <d v="2018-06-01T00:00:00"/>
    <d v="2018-06-14T00:00:00"/>
    <n v="143"/>
    <x v="15"/>
    <x v="12"/>
    <x v="3"/>
    <x v="0"/>
    <n v="36"/>
    <n v="7"/>
    <x v="7"/>
    <x v="0"/>
  </r>
  <r>
    <x v="1"/>
    <s v="RED-393"/>
    <s v="Materiales Varios"/>
    <d v="2018-07-15T00:00:00"/>
    <d v="2018-08-16T00:00:00"/>
    <n v="32"/>
    <s v="OC-12367"/>
    <d v="2018-07-16T00:00:00"/>
    <d v="2018-07-21T00:00:00"/>
    <n v="5"/>
    <d v="2018-09-01T00:00:00"/>
    <d v="2018-08-30T00:00:00"/>
    <d v="2018-08-13T00:00:00"/>
    <n v="53"/>
    <x v="16"/>
    <x v="13"/>
    <x v="4"/>
    <x v="0"/>
    <n v="29"/>
    <n v="1"/>
    <x v="1"/>
    <x v="0"/>
  </r>
  <r>
    <x v="1"/>
    <s v="RED-416"/>
    <s v="Codos, tee, filtros y válvulas"/>
    <d v="2018-09-19T00:00:00"/>
    <d v="2018-11-02T00:00:00"/>
    <n v="44"/>
    <s v="OC-15074"/>
    <d v="2018-09-25T00:00:00"/>
    <d v="2018-09-30T00:00:00"/>
    <n v="5"/>
    <d v="2018-11-09T00:00:00"/>
    <d v="2018-11-15T00:00:00"/>
    <d v="2018-10-19T00:00:00"/>
    <n v="-24"/>
    <x v="17"/>
    <x v="14"/>
    <x v="5"/>
    <x v="0"/>
    <n v="30"/>
    <n v="6"/>
    <x v="0"/>
    <x v="0"/>
  </r>
  <r>
    <x v="1"/>
    <s v="RED-641"/>
    <s v="Servicio de auditoria DS 005-2016"/>
    <d v="2019-02-16T00:00:00"/>
    <d v="2019-03-19T00:00:00"/>
    <n v="31"/>
    <s v="OC-10865"/>
    <d v="2019-02-24T00:00:00"/>
    <d v="2019-03-04T00:00:00"/>
    <n v="8"/>
    <d v="2019-03-14T00:00:00"/>
    <d v="2019-03-11T00:00:00"/>
    <d v="2019-04-01T00:00:00"/>
    <n v="-140"/>
    <x v="0"/>
    <x v="15"/>
    <x v="0"/>
    <x v="1"/>
    <n v="44"/>
    <n v="8"/>
    <x v="8"/>
    <x v="1"/>
  </r>
  <r>
    <x v="1"/>
    <s v="RED-960"/>
    <s v="Servicio de Ingenieria Eléctrica LUZ DEL SUR"/>
    <d v="2018-09-09T00:00:00"/>
    <d v="2018-11-08T00:00:00"/>
    <n v="60"/>
    <s v="OC-13941"/>
    <d v="2018-09-10T00:00:00"/>
    <d v="2018-09-17T00:00:00"/>
    <n v="7"/>
    <d v="2018-09-25T00:00:00"/>
    <d v="2018-11-04T00:00:00"/>
    <d v="2018-10-16T00:00:00"/>
    <n v="-13"/>
    <x v="1"/>
    <x v="16"/>
    <x v="1"/>
    <x v="0"/>
    <n v="37"/>
    <n v="1"/>
    <x v="0"/>
    <x v="0"/>
  </r>
  <r>
    <x v="1"/>
    <s v="RED-410"/>
    <s v="Herramientas varias"/>
    <d v="2018-12-31T00:00:00"/>
    <d v="2019-01-27T00:00:00"/>
    <n v="27"/>
    <s v="OC-17761"/>
    <d v="2019-01-06T00:00:00"/>
    <d v="2019-01-12T00:00:00"/>
    <n v="6"/>
    <d v="2019-02-20T00:00:00"/>
    <d v="2019-01-11T00:00:00"/>
    <d v="2019-02-07T00:00:00"/>
    <n v="-81"/>
    <x v="2"/>
    <x v="17"/>
    <x v="2"/>
    <x v="0"/>
    <n v="38"/>
    <n v="6"/>
    <x v="10"/>
    <x v="0"/>
  </r>
  <r>
    <x v="1"/>
    <s v="RED-362"/>
    <s v="Materiales Varios"/>
    <d v="2018-07-18T00:00:00"/>
    <d v="2018-08-09T00:00:00"/>
    <n v="22"/>
    <s v="OC-17519"/>
    <d v="2018-07-24T00:00:00"/>
    <d v="2018-07-31T00:00:00"/>
    <n v="7"/>
    <d v="2018-08-23T00:00:00"/>
    <d v="2018-08-09T00:00:00"/>
    <d v="2018-08-21T00:00:00"/>
    <n v="74"/>
    <x v="3"/>
    <x v="18"/>
    <x v="3"/>
    <x v="1"/>
    <n v="34"/>
    <n v="6"/>
    <x v="1"/>
    <x v="0"/>
  </r>
  <r>
    <x v="1"/>
    <s v="RED-292"/>
    <s v="Alquiler de mini Excavadora"/>
    <d v="2018-05-31T00:00:00"/>
    <d v="2018-07-07T00:00:00"/>
    <n v="37"/>
    <s v="OC-19359"/>
    <d v="2018-06-10T00:00:00"/>
    <d v="2018-06-18T00:00:00"/>
    <n v="8"/>
    <d v="2018-06-28T00:00:00"/>
    <d v="2018-06-18T00:00:00"/>
    <d v="2018-07-01T00:00:00"/>
    <n v="126"/>
    <x v="4"/>
    <x v="19"/>
    <x v="4"/>
    <x v="1"/>
    <n v="31"/>
    <n v="10"/>
    <x v="7"/>
    <x v="0"/>
  </r>
  <r>
    <x v="1"/>
    <s v="RED-673"/>
    <s v="Materiales Varios"/>
    <d v="2018-12-27T00:00:00"/>
    <d v="2019-01-15T00:00:00"/>
    <n v="19"/>
    <s v="OC-17797"/>
    <d v="2019-01-01T00:00:00"/>
    <d v="2019-01-08T00:00:00"/>
    <n v="7"/>
    <d v="2019-02-04T00:00:00"/>
    <d v="2019-02-21T00:00:00"/>
    <d v="2019-01-30T00:00:00"/>
    <n v="-122"/>
    <x v="5"/>
    <x v="20"/>
    <x v="5"/>
    <x v="2"/>
    <n v="34"/>
    <n v="5"/>
    <x v="10"/>
    <x v="0"/>
  </r>
  <r>
    <x v="1"/>
    <s v="RED-655"/>
    <s v="Accesorios ULMA"/>
    <d v="2018-05-08T00:00:00"/>
    <d v="2018-06-23T00:00:00"/>
    <n v="46"/>
    <s v="OC-15586"/>
    <d v="2018-05-16T00:00:00"/>
    <d v="2018-05-24T00:00:00"/>
    <n v="8"/>
    <d v="2018-06-06T00:00:00"/>
    <d v="2018-05-23T00:00:00"/>
    <d v="2018-06-11T00:00:00"/>
    <n v="152"/>
    <x v="6"/>
    <x v="21"/>
    <x v="0"/>
    <x v="2"/>
    <n v="34"/>
    <n v="8"/>
    <x v="7"/>
    <x v="0"/>
  </r>
  <r>
    <x v="1"/>
    <s v="RED-815"/>
    <s v="Reflector de 500W y G.E "/>
    <d v="2018-11-04T00:00:00"/>
    <d v="2018-12-08T00:00:00"/>
    <n v="34"/>
    <s v="OC-17946"/>
    <d v="2018-11-06T00:00:00"/>
    <d v="2018-11-16T00:00:00"/>
    <n v="10"/>
    <d v="2018-11-19T00:00:00"/>
    <d v="2018-12-04T00:00:00"/>
    <d v="2018-12-08T00:00:00"/>
    <n v="-43"/>
    <x v="7"/>
    <x v="22"/>
    <x v="1"/>
    <x v="2"/>
    <n v="34"/>
    <n v="2"/>
    <x v="5"/>
    <x v="0"/>
  </r>
  <r>
    <x v="2"/>
    <s v="SSO-537"/>
    <s v="Regularización de Retro y Camión"/>
    <d v="2018-07-08T00:00:00"/>
    <d v="2018-08-16T00:00:00"/>
    <n v="39"/>
    <s v="OC-13331"/>
    <d v="2018-07-09T00:00:00"/>
    <d v="2018-07-15T00:00:00"/>
    <n v="6"/>
    <d v="2018-08-21T00:00:00"/>
    <d v="2018-08-07T00:00:00"/>
    <d v="2018-08-10T00:00:00"/>
    <n v="76"/>
    <x v="8"/>
    <x v="23"/>
    <x v="2"/>
    <x v="1"/>
    <n v="33"/>
    <n v="1"/>
    <x v="1"/>
    <x v="0"/>
  </r>
  <r>
    <x v="3"/>
    <s v="ING-204"/>
    <s v="Regularización Camionetas"/>
    <d v="2018-07-26T00:00:00"/>
    <d v="2018-08-24T00:00:00"/>
    <n v="29"/>
    <s v="OC-19364"/>
    <d v="2018-08-05T00:00:00"/>
    <d v="2018-08-15T00:00:00"/>
    <n v="10"/>
    <d v="2018-08-27T00:00:00"/>
    <d v="2018-08-15T00:00:00"/>
    <d v="2018-09-11T00:00:00"/>
    <n v="68"/>
    <x v="9"/>
    <x v="24"/>
    <x v="3"/>
    <x v="1"/>
    <n v="47"/>
    <n v="10"/>
    <x v="1"/>
    <x v="0"/>
  </r>
  <r>
    <x v="3"/>
    <s v="ING-547"/>
    <s v="Anillos circulares para buzones"/>
    <d v="2018-11-15T00:00:00"/>
    <d v="2018-12-11T00:00:00"/>
    <n v="26"/>
    <s v="OC-12544"/>
    <d v="2018-11-18T00:00:00"/>
    <d v="2018-11-25T00:00:00"/>
    <n v="7"/>
    <d v="2019-01-08T00:00:00"/>
    <d v="2018-12-29T00:00:00"/>
    <d v="2018-12-18T00:00:00"/>
    <n v="-68"/>
    <x v="10"/>
    <x v="0"/>
    <x v="4"/>
    <x v="1"/>
    <n v="33"/>
    <n v="3"/>
    <x v="5"/>
    <x v="0"/>
  </r>
  <r>
    <x v="1"/>
    <s v="RED-562"/>
    <s v="Escaleras marineras y otros"/>
    <d v="2018-09-07T00:00:00"/>
    <d v="2018-10-28T00:00:00"/>
    <n v="51"/>
    <s v="OC-13123"/>
    <d v="2018-09-17T00:00:00"/>
    <d v="2018-09-27T00:00:00"/>
    <n v="10"/>
    <d v="2018-09-30T00:00:00"/>
    <d v="2018-10-14T00:00:00"/>
    <d v="2018-10-09T00:00:00"/>
    <n v="8"/>
    <x v="11"/>
    <x v="1"/>
    <x v="5"/>
    <x v="1"/>
    <n v="32"/>
    <n v="10"/>
    <x v="0"/>
    <x v="0"/>
  </r>
  <r>
    <x v="1"/>
    <s v="RED-257"/>
    <s v="Alquiler de andamios y encofrados"/>
    <d v="2018-01-09T00:00:00"/>
    <d v="2018-03-04T00:00:00"/>
    <n v="54"/>
    <s v="OC-11956"/>
    <d v="2018-01-15T00:00:00"/>
    <d v="2018-01-23T00:00:00"/>
    <n v="8"/>
    <d v="2018-03-07T00:00:00"/>
    <d v="2018-01-30T00:00:00"/>
    <d v="2018-02-13T00:00:00"/>
    <n v="265"/>
    <x v="12"/>
    <x v="2"/>
    <x v="0"/>
    <x v="0"/>
    <n v="35"/>
    <n v="6"/>
    <x v="6"/>
    <x v="0"/>
  </r>
  <r>
    <x v="0"/>
    <s v="PLA-175"/>
    <s v="Herramientas civiles y eléctricos"/>
    <d v="2018-08-26T00:00:00"/>
    <d v="2018-09-26T00:00:00"/>
    <n v="31"/>
    <s v="OC-10803"/>
    <d v="2018-08-28T00:00:00"/>
    <d v="2018-09-04T00:00:00"/>
    <n v="7"/>
    <d v="2018-09-14T00:00:00"/>
    <d v="2018-09-17T00:00:00"/>
    <d v="2018-10-04T00:00:00"/>
    <n v="35"/>
    <x v="13"/>
    <x v="3"/>
    <x v="1"/>
    <x v="0"/>
    <n v="39"/>
    <n v="2"/>
    <x v="9"/>
    <x v="0"/>
  </r>
  <r>
    <x v="1"/>
    <s v="RED-392"/>
    <s v="Herramientas civieles"/>
    <d v="2018-08-18T00:00:00"/>
    <d v="2018-10-13T00:00:00"/>
    <n v="56"/>
    <s v="OC-18394"/>
    <d v="2018-08-19T00:00:00"/>
    <d v="2018-08-24T00:00:00"/>
    <n v="5"/>
    <d v="2018-09-06T00:00:00"/>
    <d v="2018-09-04T00:00:00"/>
    <d v="2018-09-13T00:00:00"/>
    <n v="48"/>
    <x v="14"/>
    <x v="4"/>
    <x v="2"/>
    <x v="0"/>
    <n v="26"/>
    <n v="1"/>
    <x v="9"/>
    <x v="0"/>
  </r>
  <r>
    <x v="0"/>
    <s v="PLA-781"/>
    <s v="Codos y Tee de PVC"/>
    <d v="2019-01-10T00:00:00"/>
    <d v="2019-02-08T00:00:00"/>
    <n v="29"/>
    <s v="OC-19916"/>
    <d v="2019-01-15T00:00:00"/>
    <d v="2019-01-21T00:00:00"/>
    <n v="6"/>
    <d v="2019-03-02T00:00:00"/>
    <d v="2019-02-28T00:00:00"/>
    <d v="2019-02-17T00:00:00"/>
    <n v="-129"/>
    <x v="15"/>
    <x v="5"/>
    <x v="3"/>
    <x v="0"/>
    <n v="38"/>
    <n v="5"/>
    <x v="6"/>
    <x v="1"/>
  </r>
  <r>
    <x v="0"/>
    <s v="PLA-203"/>
    <s v="Tierra preparada "/>
    <d v="2018-08-27T00:00:00"/>
    <d v="2018-10-09T00:00:00"/>
    <n v="43"/>
    <s v="OC-19044"/>
    <d v="2018-09-02T00:00:00"/>
    <d v="2018-09-09T00:00:00"/>
    <n v="7"/>
    <d v="2018-09-07T00:00:00"/>
    <d v="2018-09-08T00:00:00"/>
    <d v="2018-09-19T00:00:00"/>
    <n v="44"/>
    <x v="16"/>
    <x v="6"/>
    <x v="4"/>
    <x v="0"/>
    <n v="23"/>
    <n v="6"/>
    <x v="9"/>
    <x v="0"/>
  </r>
  <r>
    <x v="0"/>
    <s v="PLA-943"/>
    <s v="Materiales Varios"/>
    <d v="2018-08-12T00:00:00"/>
    <d v="2018-08-24T00:00:00"/>
    <n v="12"/>
    <s v="OC-12728"/>
    <d v="2018-08-16T00:00:00"/>
    <d v="2018-08-22T00:00:00"/>
    <n v="6"/>
    <d v="2018-09-17T00:00:00"/>
    <d v="2018-09-09T00:00:00"/>
    <d v="2018-09-18T00:00:00"/>
    <n v="43"/>
    <x v="17"/>
    <x v="7"/>
    <x v="5"/>
    <x v="1"/>
    <n v="37"/>
    <n v="4"/>
    <x v="9"/>
    <x v="0"/>
  </r>
  <r>
    <x v="1"/>
    <s v="RED-442"/>
    <s v="Codos, tee, filtros y válvulas"/>
    <d v="2018-02-11T00:00:00"/>
    <d v="2018-04-03T00:00:00"/>
    <n v="51"/>
    <s v="OC-15885"/>
    <d v="2018-02-15T00:00:00"/>
    <d v="2018-02-25T00:00:00"/>
    <n v="10"/>
    <d v="2018-03-19T00:00:00"/>
    <d v="2018-03-26T00:00:00"/>
    <d v="2018-03-10T00:00:00"/>
    <n v="210"/>
    <x v="0"/>
    <x v="8"/>
    <x v="0"/>
    <x v="0"/>
    <n v="27"/>
    <n v="4"/>
    <x v="8"/>
    <x v="0"/>
  </r>
  <r>
    <x v="1"/>
    <s v="RED-274"/>
    <s v="Servicio de auditoria DS 005-2017"/>
    <d v="2019-01-11T00:00:00"/>
    <d v="2019-02-26T00:00:00"/>
    <n v="46"/>
    <s v="OC-13695"/>
    <d v="2019-01-15T00:00:00"/>
    <d v="2019-01-23T00:00:00"/>
    <n v="8"/>
    <d v="2019-02-19T00:00:00"/>
    <d v="2019-03-12T00:00:00"/>
    <d v="2019-02-20T00:00:00"/>
    <n v="-141"/>
    <x v="1"/>
    <x v="9"/>
    <x v="1"/>
    <x v="0"/>
    <n v="40"/>
    <n v="4"/>
    <x v="6"/>
    <x v="1"/>
  </r>
  <r>
    <x v="1"/>
    <s v="RED-854"/>
    <s v="Servicio de Ingenieria Eléctrica LUZ DEL SUR"/>
    <d v="2018-07-12T00:00:00"/>
    <d v="2018-08-14T00:00:00"/>
    <n v="33"/>
    <s v="OC-14160"/>
    <d v="2018-07-19T00:00:00"/>
    <d v="2018-07-26T00:00:00"/>
    <n v="7"/>
    <d v="2018-09-04T00:00:00"/>
    <d v="2018-08-28T00:00:00"/>
    <d v="2018-08-05T00:00:00"/>
    <n v="55"/>
    <x v="2"/>
    <x v="10"/>
    <x v="2"/>
    <x v="1"/>
    <n v="24"/>
    <n v="7"/>
    <x v="1"/>
    <x v="0"/>
  </r>
  <r>
    <x v="1"/>
    <s v="RED-696"/>
    <s v="Herramientas varias"/>
    <d v="2018-12-14T00:00:00"/>
    <d v="2019-01-13T00:00:00"/>
    <n v="30"/>
    <s v="OC-19152"/>
    <d v="2018-12-18T00:00:00"/>
    <d v="2018-12-23T00:00:00"/>
    <n v="5"/>
    <d v="2019-02-02T00:00:00"/>
    <d v="2019-01-07T00:00:00"/>
    <d v="2019-01-17T00:00:00"/>
    <n v="-77"/>
    <x v="3"/>
    <x v="11"/>
    <x v="3"/>
    <x v="1"/>
    <n v="34"/>
    <n v="4"/>
    <x v="10"/>
    <x v="0"/>
  </r>
  <r>
    <x v="1"/>
    <s v="RED-665"/>
    <s v="Materiales Varios"/>
    <d v="2018-02-07T00:00:00"/>
    <d v="2018-02-17T00:00:00"/>
    <n v="10"/>
    <s v="OC-12739"/>
    <d v="2018-02-10T00:00:00"/>
    <d v="2018-02-18T00:00:00"/>
    <n v="8"/>
    <d v="2018-04-05T00:00:00"/>
    <d v="2018-03-15T00:00:00"/>
    <d v="2018-03-03T00:00:00"/>
    <n v="221"/>
    <x v="4"/>
    <x v="12"/>
    <x v="4"/>
    <x v="2"/>
    <n v="24"/>
    <n v="3"/>
    <x v="8"/>
    <x v="0"/>
  </r>
  <r>
    <x v="1"/>
    <s v="RED-109"/>
    <s v="Alquiler de mini Excavadora"/>
    <d v="2018-09-25T00:00:00"/>
    <d v="2018-10-15T00:00:00"/>
    <n v="20"/>
    <s v="OC-11792"/>
    <d v="2018-10-05T00:00:00"/>
    <d v="2018-10-12T00:00:00"/>
    <n v="7"/>
    <d v="2018-11-02T00:00:00"/>
    <d v="2018-10-29T00:00:00"/>
    <d v="2018-10-30T00:00:00"/>
    <n v="-7"/>
    <x v="5"/>
    <x v="13"/>
    <x v="5"/>
    <x v="2"/>
    <n v="35"/>
    <n v="10"/>
    <x v="0"/>
    <x v="0"/>
  </r>
  <r>
    <x v="1"/>
    <s v="RED-861"/>
    <s v="Materiales Varios"/>
    <d v="2018-03-13T00:00:00"/>
    <d v="2018-05-02T00:00:00"/>
    <n v="50"/>
    <s v="OC-18056"/>
    <d v="2018-03-17T00:00:00"/>
    <d v="2018-03-24T00:00:00"/>
    <n v="7"/>
    <d v="2018-04-04T00:00:00"/>
    <d v="2018-03-25T00:00:00"/>
    <d v="2018-04-09T00:00:00"/>
    <n v="211"/>
    <x v="6"/>
    <x v="14"/>
    <x v="0"/>
    <x v="2"/>
    <n v="27"/>
    <n v="4"/>
    <x v="4"/>
    <x v="0"/>
  </r>
  <r>
    <x v="1"/>
    <s v="RED-410"/>
    <s v="Accesorios ULMA"/>
    <d v="2018-11-10T00:00:00"/>
    <d v="2018-12-01T00:00:00"/>
    <n v="21"/>
    <s v="OC-14176"/>
    <d v="2018-11-11T00:00:00"/>
    <d v="2018-11-18T00:00:00"/>
    <n v="7"/>
    <d v="2018-12-29T00:00:00"/>
    <d v="2018-12-05T00:00:00"/>
    <d v="2018-12-14T00:00:00"/>
    <n v="-44"/>
    <x v="7"/>
    <x v="15"/>
    <x v="1"/>
    <x v="1"/>
    <n v="34"/>
    <n v="1"/>
    <x v="5"/>
    <x v="0"/>
  </r>
  <r>
    <x v="1"/>
    <s v="RED-420"/>
    <s v="Reflector de 500W y G.E "/>
    <d v="2018-12-23T00:00:00"/>
    <d v="2019-02-13T00:00:00"/>
    <n v="52"/>
    <s v="OC-10748"/>
    <d v="2019-01-01T00:00:00"/>
    <d v="2019-01-06T00:00:00"/>
    <n v="5"/>
    <d v="2019-01-15T00:00:00"/>
    <d v="2019-01-27T00:00:00"/>
    <d v="2019-01-23T00:00:00"/>
    <n v="-97"/>
    <x v="8"/>
    <x v="16"/>
    <x v="2"/>
    <x v="1"/>
    <n v="31"/>
    <n v="9"/>
    <x v="10"/>
    <x v="0"/>
  </r>
  <r>
    <x v="1"/>
    <s v="RED-609"/>
    <s v="Regularización de Retro y Camión"/>
    <d v="2018-03-02T00:00:00"/>
    <d v="2018-03-19T00:00:00"/>
    <n v="17"/>
    <s v="OC-16301"/>
    <d v="2018-03-03T00:00:00"/>
    <d v="2018-03-10T00:00:00"/>
    <n v="7"/>
    <d v="2018-04-02T00:00:00"/>
    <d v="2018-03-16T00:00:00"/>
    <d v="2018-04-03T00:00:00"/>
    <n v="220"/>
    <x v="9"/>
    <x v="17"/>
    <x v="3"/>
    <x v="1"/>
    <n v="32"/>
    <n v="1"/>
    <x v="4"/>
    <x v="0"/>
  </r>
  <r>
    <x v="1"/>
    <s v="RED-719"/>
    <s v="Regularización Camionetas"/>
    <d v="2019-02-24T00:00:00"/>
    <d v="2019-03-18T00:00:00"/>
    <n v="22"/>
    <s v="OC-17639"/>
    <d v="2019-03-05T00:00:00"/>
    <d v="2019-03-14T00:00:00"/>
    <n v="9"/>
    <d v="2019-03-08T00:00:00"/>
    <d v="2019-03-26T00:00:00"/>
    <d v="2019-04-08T00:00:00"/>
    <n v="-155"/>
    <x v="10"/>
    <x v="18"/>
    <x v="4"/>
    <x v="1"/>
    <n v="43"/>
    <n v="9"/>
    <x v="8"/>
    <x v="1"/>
  </r>
  <r>
    <x v="2"/>
    <s v="SSO-677"/>
    <s v="Anillos circulares para buzones"/>
    <d v="2018-03-14T00:00:00"/>
    <d v="2018-04-26T00:00:00"/>
    <n v="43"/>
    <s v="OC-16279"/>
    <d v="2018-03-19T00:00:00"/>
    <d v="2018-03-28T00:00:00"/>
    <n v="9"/>
    <d v="2018-04-20T00:00:00"/>
    <d v="2018-04-04T00:00:00"/>
    <d v="2018-04-08T00:00:00"/>
    <n v="201"/>
    <x v="11"/>
    <x v="19"/>
    <x v="5"/>
    <x v="0"/>
    <n v="25"/>
    <n v="5"/>
    <x v="4"/>
    <x v="0"/>
  </r>
  <r>
    <x v="3"/>
    <s v="ING-977"/>
    <s v="Escaleras marineras y otros"/>
    <d v="2019-03-21T00:00:00"/>
    <d v="2019-04-15T00:00:00"/>
    <n v="25"/>
    <s v="OC-19845"/>
    <d v="2019-03-22T00:00:00"/>
    <d v="2019-03-31T00:00:00"/>
    <n v="9"/>
    <d v="2019-04-05T00:00:00"/>
    <d v="2019-04-23T00:00:00"/>
    <d v="2019-04-29T00:00:00"/>
    <n v="-183"/>
    <x v="12"/>
    <x v="20"/>
    <x v="0"/>
    <x v="0"/>
    <n v="39"/>
    <n v="1"/>
    <x v="4"/>
    <x v="1"/>
  </r>
  <r>
    <x v="3"/>
    <s v="ING-105"/>
    <s v="Alquiler de andamios y encofrados"/>
    <d v="2018-06-27T00:00:00"/>
    <d v="2018-07-31T00:00:00"/>
    <n v="34"/>
    <s v="OC-10091"/>
    <d v="2018-07-07T00:00:00"/>
    <d v="2018-07-12T00:00:00"/>
    <n v="5"/>
    <d v="2018-08-04T00:00:00"/>
    <d v="2018-07-22T00:00:00"/>
    <d v="2018-07-24T00:00:00"/>
    <n v="92"/>
    <x v="13"/>
    <x v="21"/>
    <x v="1"/>
    <x v="0"/>
    <n v="27"/>
    <n v="10"/>
    <x v="3"/>
    <x v="0"/>
  </r>
  <r>
    <x v="1"/>
    <s v="RED-508"/>
    <s v="Herramientas civiles y eléctricos"/>
    <d v="2018-07-09T00:00:00"/>
    <d v="2018-08-15T00:00:00"/>
    <n v="37"/>
    <s v="OC-19396"/>
    <d v="2018-07-12T00:00:00"/>
    <d v="2018-07-22T00:00:00"/>
    <n v="10"/>
    <d v="2018-08-04T00:00:00"/>
    <d v="2018-08-23T00:00:00"/>
    <d v="2018-08-08T00:00:00"/>
    <n v="60"/>
    <x v="14"/>
    <x v="22"/>
    <x v="2"/>
    <x v="0"/>
    <n v="30"/>
    <n v="3"/>
    <x v="1"/>
    <x v="0"/>
  </r>
  <r>
    <x v="1"/>
    <s v="RED-980"/>
    <s v="Herramientas civieles"/>
    <d v="2018-04-22T00:00:00"/>
    <d v="2018-06-01T00:00:00"/>
    <n v="40"/>
    <s v="OC-18239"/>
    <d v="2018-05-02T00:00:00"/>
    <d v="2018-05-10T00:00:00"/>
    <n v="8"/>
    <d v="2018-05-26T00:00:00"/>
    <d v="2018-05-15T00:00:00"/>
    <d v="2018-06-03T00:00:00"/>
    <n v="160"/>
    <x v="15"/>
    <x v="23"/>
    <x v="3"/>
    <x v="0"/>
    <n v="42"/>
    <n v="10"/>
    <x v="2"/>
    <x v="0"/>
  </r>
  <r>
    <x v="0"/>
    <s v="PLA-754"/>
    <s v="Codos y Tee de PVC"/>
    <d v="2018-01-11T00:00:00"/>
    <d v="2018-03-04T00:00:00"/>
    <n v="52"/>
    <s v="OC-18565"/>
    <d v="2018-01-20T00:00:00"/>
    <d v="2018-01-25T00:00:00"/>
    <n v="5"/>
    <d v="2018-03-09T00:00:00"/>
    <d v="2018-02-21T00:00:00"/>
    <d v="2018-02-09T00:00:00"/>
    <n v="243"/>
    <x v="16"/>
    <x v="24"/>
    <x v="4"/>
    <x v="1"/>
    <n v="29"/>
    <n v="9"/>
    <x v="6"/>
    <x v="0"/>
  </r>
  <r>
    <x v="1"/>
    <s v="RED-892"/>
    <s v="Tierra preparada "/>
    <d v="2018-05-13T00:00:00"/>
    <d v="2018-06-17T00:00:00"/>
    <n v="35"/>
    <s v="OC-18632"/>
    <d v="2018-05-20T00:00:00"/>
    <d v="2018-05-28T00:00:00"/>
    <n v="8"/>
    <d v="2018-06-25T00:00:00"/>
    <d v="2018-06-10T00:00:00"/>
    <d v="2018-06-21T00:00:00"/>
    <n v="134"/>
    <x v="17"/>
    <x v="0"/>
    <x v="5"/>
    <x v="0"/>
    <n v="39"/>
    <n v="7"/>
    <x v="7"/>
    <x v="0"/>
  </r>
  <r>
    <x v="0"/>
    <s v="PLA-416"/>
    <s v="Materiales Varios"/>
    <d v="2018-12-21T00:00:00"/>
    <d v="2019-02-04T00:00:00"/>
    <n v="45"/>
    <s v="OC-13480"/>
    <d v="2018-12-31T00:00:00"/>
    <d v="2019-01-05T00:00:00"/>
    <n v="5"/>
    <d v="2019-01-26T00:00:00"/>
    <d v="2019-02-07T00:00:00"/>
    <d v="2019-01-25T00:00:00"/>
    <n v="-108"/>
    <x v="0"/>
    <x v="1"/>
    <x v="0"/>
    <x v="0"/>
    <n v="35"/>
    <n v="10"/>
    <x v="10"/>
    <x v="0"/>
  </r>
  <r>
    <x v="0"/>
    <s v="PLA-665"/>
    <s v="Codos, tee, filtros y válvulas"/>
    <d v="2018-05-18T00:00:00"/>
    <d v="2018-07-10T00:00:00"/>
    <n v="53"/>
    <s v="OC-18695"/>
    <d v="2018-05-19T00:00:00"/>
    <d v="2018-05-29T00:00:00"/>
    <n v="10"/>
    <d v="2018-06-10T00:00:00"/>
    <d v="2018-06-24T00:00:00"/>
    <d v="2018-06-26T00:00:00"/>
    <n v="120"/>
    <x v="1"/>
    <x v="2"/>
    <x v="1"/>
    <x v="1"/>
    <n v="39"/>
    <n v="1"/>
    <x v="7"/>
    <x v="0"/>
  </r>
  <r>
    <x v="0"/>
    <s v="PLA-809"/>
    <s v="Servicio de auditoria DS 005-2018"/>
    <d v="2018-11-18T00:00:00"/>
    <d v="2019-01-04T00:00:00"/>
    <n v="47"/>
    <s v="OC-16616"/>
    <d v="2018-11-23T00:00:00"/>
    <d v="2018-11-28T00:00:00"/>
    <n v="5"/>
    <d v="2018-11-29T00:00:00"/>
    <d v="2018-11-28T00:00:00"/>
    <d v="2018-12-15T00:00:00"/>
    <n v="-37"/>
    <x v="2"/>
    <x v="3"/>
    <x v="2"/>
    <x v="1"/>
    <n v="27"/>
    <n v="5"/>
    <x v="5"/>
    <x v="0"/>
  </r>
  <r>
    <x v="1"/>
    <s v="RED-271"/>
    <s v="Servicio de Ingenieria Eléctrica LUZ DEL SUR"/>
    <d v="2018-02-07T00:00:00"/>
    <d v="2018-04-01T00:00:00"/>
    <n v="53"/>
    <s v="OC-11871"/>
    <d v="2018-02-10T00:00:00"/>
    <d v="2018-02-15T00:00:00"/>
    <n v="5"/>
    <d v="2018-02-18T00:00:00"/>
    <d v="2018-03-18T00:00:00"/>
    <d v="2018-03-06T00:00:00"/>
    <n v="218"/>
    <x v="3"/>
    <x v="4"/>
    <x v="3"/>
    <x v="2"/>
    <n v="27"/>
    <n v="3"/>
    <x v="8"/>
    <x v="0"/>
  </r>
  <r>
    <x v="1"/>
    <s v="RED-620"/>
    <s v="Herramientas varias"/>
    <d v="2018-01-07T00:00:00"/>
    <d v="2018-02-01T00:00:00"/>
    <n v="25"/>
    <s v="OC-17420"/>
    <d v="2018-01-14T00:00:00"/>
    <d v="2018-01-19T00:00:00"/>
    <n v="5"/>
    <d v="2018-03-07T00:00:00"/>
    <d v="2018-02-24T00:00:00"/>
    <d v="2018-02-05T00:00:00"/>
    <n v="240"/>
    <x v="4"/>
    <x v="5"/>
    <x v="4"/>
    <x v="2"/>
    <n v="29"/>
    <n v="7"/>
    <x v="6"/>
    <x v="0"/>
  </r>
  <r>
    <x v="1"/>
    <s v="RED-566"/>
    <s v="Materiales Varios"/>
    <d v="2019-01-18T00:00:00"/>
    <d v="2019-02-23T00:00:00"/>
    <n v="36"/>
    <s v="OC-18467"/>
    <d v="2019-01-22T00:00:00"/>
    <d v="2019-01-31T00:00:00"/>
    <n v="9"/>
    <d v="2019-02-25T00:00:00"/>
    <d v="2019-02-26T00:00:00"/>
    <d v="2019-02-17T00:00:00"/>
    <n v="-127"/>
    <x v="5"/>
    <x v="6"/>
    <x v="5"/>
    <x v="2"/>
    <n v="30"/>
    <n v="4"/>
    <x v="6"/>
    <x v="1"/>
  </r>
  <r>
    <x v="1"/>
    <s v="RED-915"/>
    <s v="Alquiler de mini Excavadora"/>
    <d v="2019-01-06T00:00:00"/>
    <d v="2019-02-20T00:00:00"/>
    <n v="45"/>
    <s v="OC-18046"/>
    <d v="2019-01-11T00:00:00"/>
    <d v="2019-01-17T00:00:00"/>
    <n v="6"/>
    <d v="2019-01-20T00:00:00"/>
    <d v="2019-02-27T00:00:00"/>
    <d v="2019-02-07T00:00:00"/>
    <n v="-128"/>
    <x v="6"/>
    <x v="7"/>
    <x v="0"/>
    <x v="1"/>
    <n v="32"/>
    <n v="5"/>
    <x v="6"/>
    <x v="1"/>
  </r>
  <r>
    <x v="1"/>
    <s v="RED-151"/>
    <s v="Materiales Varios"/>
    <d v="2018-01-15T00:00:00"/>
    <d v="2018-03-05T00:00:00"/>
    <n v="49"/>
    <s v="OC-11106"/>
    <d v="2018-01-21T00:00:00"/>
    <d v="2018-01-30T00:00:00"/>
    <n v="9"/>
    <d v="2018-03-16T00:00:00"/>
    <d v="2018-02-23T00:00:00"/>
    <d v="2018-02-26T00:00:00"/>
    <n v="241"/>
    <x v="7"/>
    <x v="8"/>
    <x v="1"/>
    <x v="1"/>
    <n v="42"/>
    <n v="6"/>
    <x v="6"/>
    <x v="0"/>
  </r>
  <r>
    <x v="1"/>
    <s v="RED-413"/>
    <s v="Accesorios ULMA"/>
    <d v="2018-07-31T00:00:00"/>
    <d v="2018-08-10T00:00:00"/>
    <n v="10"/>
    <s v="OC-17013"/>
    <d v="2018-08-03T00:00:00"/>
    <d v="2018-08-08T00:00:00"/>
    <n v="5"/>
    <d v="2018-08-15T00:00:00"/>
    <d v="2018-09-08T00:00:00"/>
    <d v="2018-09-05T00:00:00"/>
    <n v="44"/>
    <x v="8"/>
    <x v="9"/>
    <x v="2"/>
    <x v="1"/>
    <n v="36"/>
    <n v="3"/>
    <x v="1"/>
    <x v="0"/>
  </r>
  <r>
    <x v="1"/>
    <s v="RED-741"/>
    <s v="Reflector de 500W y G.E "/>
    <d v="2018-09-28T00:00:00"/>
    <d v="2018-10-16T00:00:00"/>
    <n v="18"/>
    <s v="OC-13192"/>
    <d v="2018-09-30T00:00:00"/>
    <d v="2018-10-06T00:00:00"/>
    <n v="6"/>
    <d v="2018-11-11T00:00:00"/>
    <d v="2018-11-17T00:00:00"/>
    <d v="2018-11-01T00:00:00"/>
    <n v="-26"/>
    <x v="9"/>
    <x v="10"/>
    <x v="3"/>
    <x v="1"/>
    <n v="34"/>
    <n v="2"/>
    <x v="0"/>
    <x v="0"/>
  </r>
  <r>
    <x v="1"/>
    <s v="RED-856"/>
    <s v="Regularización de Retro y Camión"/>
    <d v="2018-06-25T00:00:00"/>
    <d v="2018-08-23T00:00:00"/>
    <n v="59"/>
    <s v="OC-11618"/>
    <d v="2018-06-27T00:00:00"/>
    <d v="2018-07-07T00:00:00"/>
    <n v="10"/>
    <d v="2018-08-06T00:00:00"/>
    <d v="2018-07-06T00:00:00"/>
    <d v="2018-07-20T00:00:00"/>
    <n v="108"/>
    <x v="10"/>
    <x v="11"/>
    <x v="4"/>
    <x v="0"/>
    <n v="25"/>
    <n v="2"/>
    <x v="3"/>
    <x v="0"/>
  </r>
  <r>
    <x v="1"/>
    <s v="RED-936"/>
    <s v="Regularización Camionetas"/>
    <d v="2018-08-17T00:00:00"/>
    <d v="2018-09-16T00:00:00"/>
    <n v="30"/>
    <s v="OC-17502"/>
    <d v="2018-08-26T00:00:00"/>
    <d v="2018-09-01T00:00:00"/>
    <n v="6"/>
    <d v="2018-10-12T00:00:00"/>
    <d v="2018-10-01T00:00:00"/>
    <d v="2018-10-01T00:00:00"/>
    <n v="21"/>
    <x v="11"/>
    <x v="12"/>
    <x v="5"/>
    <x v="0"/>
    <n v="45"/>
    <n v="9"/>
    <x v="9"/>
    <x v="0"/>
  </r>
  <r>
    <x v="1"/>
    <s v="RED-621"/>
    <s v="Anillos circulares para buzones"/>
    <d v="2018-03-15T00:00:00"/>
    <d v="2018-04-27T00:00:00"/>
    <n v="43"/>
    <s v="OC-16852"/>
    <d v="2018-03-19T00:00:00"/>
    <d v="2018-03-29T00:00:00"/>
    <n v="10"/>
    <d v="2018-04-15T00:00:00"/>
    <d v="2018-05-06T00:00:00"/>
    <d v="2018-04-08T00:00:00"/>
    <n v="169"/>
    <x v="12"/>
    <x v="13"/>
    <x v="0"/>
    <x v="0"/>
    <n v="24"/>
    <n v="4"/>
    <x v="4"/>
    <x v="0"/>
  </r>
  <r>
    <x v="1"/>
    <s v="RED-664"/>
    <s v="Escaleras marineras y otros"/>
    <d v="2018-07-16T00:00:00"/>
    <d v="2018-08-23T00:00:00"/>
    <n v="38"/>
    <s v="OC-16763"/>
    <d v="2018-07-17T00:00:00"/>
    <d v="2018-07-26T00:00:00"/>
    <n v="9"/>
    <d v="2018-09-12T00:00:00"/>
    <d v="2018-08-02T00:00:00"/>
    <d v="2018-08-12T00:00:00"/>
    <n v="81"/>
    <x v="13"/>
    <x v="14"/>
    <x v="1"/>
    <x v="0"/>
    <n v="27"/>
    <n v="1"/>
    <x v="1"/>
    <x v="0"/>
  </r>
  <r>
    <x v="2"/>
    <s v="SSO-593"/>
    <s v="Alquiler de andamios y encofrados"/>
    <d v="2019-01-14T00:00:00"/>
    <d v="2019-02-10T00:00:00"/>
    <n v="27"/>
    <s v="OC-15552"/>
    <d v="2019-01-17T00:00:00"/>
    <d v="2019-01-27T00:00:00"/>
    <n v="10"/>
    <d v="2019-02-18T00:00:00"/>
    <d v="2019-02-08T00:00:00"/>
    <d v="2019-02-25T00:00:00"/>
    <n v="-109"/>
    <x v="14"/>
    <x v="15"/>
    <x v="2"/>
    <x v="0"/>
    <n v="42"/>
    <n v="3"/>
    <x v="6"/>
    <x v="1"/>
  </r>
  <r>
    <x v="3"/>
    <s v="ING-559"/>
    <s v="Herramientas civiles y eléctricos"/>
    <d v="2018-06-23T00:00:00"/>
    <d v="2018-07-03T00:00:00"/>
    <n v="10"/>
    <s v="OC-15417"/>
    <d v="2018-06-28T00:00:00"/>
    <d v="2018-07-07T00:00:00"/>
    <n v="9"/>
    <d v="2018-07-18T00:00:00"/>
    <d v="2018-07-26T00:00:00"/>
    <d v="2018-07-22T00:00:00"/>
    <n v="88"/>
    <x v="15"/>
    <x v="16"/>
    <x v="3"/>
    <x v="1"/>
    <n v="29"/>
    <n v="5"/>
    <x v="3"/>
    <x v="0"/>
  </r>
  <r>
    <x v="3"/>
    <s v="ING-555"/>
    <s v="Herramientas civieles"/>
    <d v="2018-02-07T00:00:00"/>
    <d v="2018-03-28T00:00:00"/>
    <n v="49"/>
    <s v="OC-17774"/>
    <d v="2018-02-15T00:00:00"/>
    <d v="2018-02-24T00:00:00"/>
    <n v="9"/>
    <d v="2018-03-31T00:00:00"/>
    <d v="2018-02-27T00:00:00"/>
    <d v="2018-03-13T00:00:00"/>
    <n v="237"/>
    <x v="16"/>
    <x v="17"/>
    <x v="4"/>
    <x v="0"/>
    <n v="34"/>
    <n v="8"/>
    <x v="8"/>
    <x v="0"/>
  </r>
  <r>
    <x v="1"/>
    <s v="RED-412"/>
    <s v="Codos y Tee de PVC"/>
    <d v="2018-12-09T00:00:00"/>
    <d v="2019-01-21T00:00:00"/>
    <n v="43"/>
    <s v="OC-14449"/>
    <d v="2018-12-13T00:00:00"/>
    <d v="2018-12-20T00:00:00"/>
    <n v="7"/>
    <d v="2019-01-11T00:00:00"/>
    <d v="2019-01-13T00:00:00"/>
    <d v="2019-01-18T00:00:00"/>
    <n v="-83"/>
    <x v="17"/>
    <x v="18"/>
    <x v="5"/>
    <x v="0"/>
    <n v="40"/>
    <n v="4"/>
    <x v="10"/>
    <x v="0"/>
  </r>
  <r>
    <x v="1"/>
    <s v="RED-530"/>
    <s v="Tierra preparada "/>
    <d v="2018-12-18T00:00:00"/>
    <d v="2019-01-07T00:00:00"/>
    <n v="20"/>
    <s v="OC-18890"/>
    <d v="2018-12-24T00:00:00"/>
    <d v="2018-12-30T00:00:00"/>
    <n v="6"/>
    <d v="2019-01-04T00:00:00"/>
    <d v="2019-01-06T00:00:00"/>
    <d v="2019-01-29T00:00:00"/>
    <n v="-76"/>
    <x v="0"/>
    <x v="19"/>
    <x v="0"/>
    <x v="1"/>
    <n v="42"/>
    <n v="6"/>
    <x v="10"/>
    <x v="0"/>
  </r>
  <r>
    <x v="0"/>
    <s v="PLA-681"/>
    <s v="Materiales Varios"/>
    <d v="2019-02-04T00:00:00"/>
    <d v="2019-03-10T00:00:00"/>
    <n v="34"/>
    <s v="OC-18924"/>
    <d v="2019-02-07T00:00:00"/>
    <d v="2019-02-17T00:00:00"/>
    <n v="10"/>
    <d v="2019-04-04T00:00:00"/>
    <d v="2019-04-01T00:00:00"/>
    <d v="2019-03-02T00:00:00"/>
    <n v="-161"/>
    <x v="1"/>
    <x v="20"/>
    <x v="1"/>
    <x v="1"/>
    <n v="26"/>
    <n v="3"/>
    <x v="8"/>
    <x v="1"/>
  </r>
  <r>
    <x v="1"/>
    <s v="RED-481"/>
    <s v="Codos, tee, filtros y válvulas"/>
    <d v="2018-03-24T00:00:00"/>
    <d v="2018-04-11T00:00:00"/>
    <n v="18"/>
    <s v="OC-14758"/>
    <d v="2018-03-27T00:00:00"/>
    <d v="2018-04-02T00:00:00"/>
    <n v="6"/>
    <d v="2018-05-17T00:00:00"/>
    <d v="2018-05-11T00:00:00"/>
    <d v="2018-05-01T00:00:00"/>
    <n v="164"/>
    <x v="2"/>
    <x v="21"/>
    <x v="2"/>
    <x v="2"/>
    <n v="38"/>
    <n v="3"/>
    <x v="4"/>
    <x v="0"/>
  </r>
  <r>
    <x v="0"/>
    <s v="PLA-893"/>
    <s v="Servicio de auditoria DS 005-2019"/>
    <d v="2018-06-07T00:00:00"/>
    <d v="2018-06-28T00:00:00"/>
    <n v="21"/>
    <s v="OC-19387"/>
    <d v="2018-06-14T00:00:00"/>
    <d v="2018-06-19T00:00:00"/>
    <n v="5"/>
    <d v="2018-06-24T00:00:00"/>
    <d v="2018-08-04T00:00:00"/>
    <d v="2018-07-10T00:00:00"/>
    <n v="79"/>
    <x v="3"/>
    <x v="22"/>
    <x v="3"/>
    <x v="2"/>
    <n v="33"/>
    <n v="7"/>
    <x v="3"/>
    <x v="0"/>
  </r>
  <r>
    <x v="0"/>
    <s v="PLA-864"/>
    <s v="Servicio de Ingenieria Eléctrica LUZ DEL SUR"/>
    <d v="2018-07-06T00:00:00"/>
    <d v="2018-07-31T00:00:00"/>
    <n v="25"/>
    <s v="OC-19039"/>
    <d v="2018-07-08T00:00:00"/>
    <d v="2018-07-14T00:00:00"/>
    <n v="6"/>
    <d v="2018-09-01T00:00:00"/>
    <d v="2018-07-25T00:00:00"/>
    <d v="2018-07-29T00:00:00"/>
    <n v="89"/>
    <x v="4"/>
    <x v="23"/>
    <x v="4"/>
    <x v="2"/>
    <n v="23"/>
    <n v="2"/>
    <x v="1"/>
    <x v="0"/>
  </r>
  <r>
    <x v="0"/>
    <s v="PLA-168"/>
    <s v="Herramientas varias"/>
    <d v="2018-03-20T00:00:00"/>
    <d v="2018-04-07T00:00:00"/>
    <n v="18"/>
    <s v="OC-12673"/>
    <d v="2018-03-22T00:00:00"/>
    <d v="2018-03-27T00:00:00"/>
    <n v="5"/>
    <d v="2018-05-03T00:00:00"/>
    <d v="2018-05-01T00:00:00"/>
    <d v="2018-04-20T00:00:00"/>
    <n v="174"/>
    <x v="5"/>
    <x v="24"/>
    <x v="5"/>
    <x v="1"/>
    <n v="31"/>
    <n v="2"/>
    <x v="4"/>
    <x v="0"/>
  </r>
  <r>
    <x v="1"/>
    <s v="RED-644"/>
    <s v="Materiales Varios"/>
    <d v="2018-03-22T00:00:00"/>
    <d v="2018-04-19T00:00:00"/>
    <n v="28"/>
    <s v="OC-17503"/>
    <d v="2018-03-26T00:00:00"/>
    <d v="2018-04-03T00:00:00"/>
    <n v="8"/>
    <d v="2018-04-14T00:00:00"/>
    <d v="2018-05-14T00:00:00"/>
    <d v="2018-04-28T00:00:00"/>
    <n v="161"/>
    <x v="6"/>
    <x v="0"/>
    <x v="0"/>
    <x v="1"/>
    <n v="37"/>
    <n v="4"/>
    <x v="4"/>
    <x v="0"/>
  </r>
  <r>
    <x v="1"/>
    <s v="RED-311"/>
    <s v="Alquiler de mini Excavadora"/>
    <d v="2019-03-17T00:00:00"/>
    <d v="2019-05-02T00:00:00"/>
    <n v="46"/>
    <s v="OC-11298"/>
    <d v="2019-03-25T00:00:00"/>
    <d v="2019-04-02T00:00:00"/>
    <n v="8"/>
    <d v="2019-05-13T00:00:00"/>
    <d v="2019-05-15T00:00:00"/>
    <d v="2019-04-22T00:00:00"/>
    <n v="-205"/>
    <x v="7"/>
    <x v="1"/>
    <x v="1"/>
    <x v="1"/>
    <n v="36"/>
    <n v="8"/>
    <x v="4"/>
    <x v="1"/>
  </r>
  <r>
    <x v="1"/>
    <s v="RED-102"/>
    <s v="Materiales Varios"/>
    <d v="2018-06-11T00:00:00"/>
    <d v="2018-08-10T00:00:00"/>
    <n v="60"/>
    <s v="OC-13839"/>
    <d v="2018-06-21T00:00:00"/>
    <d v="2018-06-30T00:00:00"/>
    <n v="9"/>
    <d v="2018-06-23T00:00:00"/>
    <d v="2018-07-03T00:00:00"/>
    <d v="2018-07-30T00:00:00"/>
    <n v="111"/>
    <x v="8"/>
    <x v="2"/>
    <x v="2"/>
    <x v="1"/>
    <n v="49"/>
    <n v="10"/>
    <x v="3"/>
    <x v="0"/>
  </r>
  <r>
    <x v="1"/>
    <s v="RED-910"/>
    <s v="Accesorios ULMA"/>
    <d v="2018-05-22T00:00:00"/>
    <d v="2018-06-09T00:00:00"/>
    <n v="18"/>
    <s v="OC-16659"/>
    <d v="2018-05-28T00:00:00"/>
    <d v="2018-06-05T00:00:00"/>
    <n v="8"/>
    <d v="2018-06-05T00:00:00"/>
    <d v="2018-06-20T00:00:00"/>
    <d v="2018-06-28T00:00:00"/>
    <n v="124"/>
    <x v="9"/>
    <x v="3"/>
    <x v="3"/>
    <x v="0"/>
    <n v="37"/>
    <n v="6"/>
    <x v="7"/>
    <x v="0"/>
  </r>
  <r>
    <x v="1"/>
    <s v="RED-853"/>
    <s v="Reflector de 500W y G.E "/>
    <d v="2018-06-29T00:00:00"/>
    <d v="2018-08-23T00:00:00"/>
    <n v="55"/>
    <s v="OC-19955"/>
    <d v="2018-07-06T00:00:00"/>
    <d v="2018-07-14T00:00:00"/>
    <n v="8"/>
    <d v="2018-08-12T00:00:00"/>
    <d v="2018-08-10T00:00:00"/>
    <d v="2018-07-31T00:00:00"/>
    <n v="73"/>
    <x v="10"/>
    <x v="4"/>
    <x v="4"/>
    <x v="0"/>
    <n v="32"/>
    <n v="7"/>
    <x v="3"/>
    <x v="0"/>
  </r>
  <r>
    <x v="1"/>
    <s v="RED-260"/>
    <s v="Regularización de Retro y Camión"/>
    <d v="2018-11-22T00:00:00"/>
    <d v="2019-01-06T00:00:00"/>
    <n v="45"/>
    <s v="OC-19440"/>
    <d v="2018-11-30T00:00:00"/>
    <d v="2018-12-07T00:00:00"/>
    <n v="7"/>
    <d v="2018-12-15T00:00:00"/>
    <d v="2019-01-19T00:00:00"/>
    <d v="2019-01-06T00:00:00"/>
    <n v="-89"/>
    <x v="11"/>
    <x v="5"/>
    <x v="5"/>
    <x v="0"/>
    <n v="45"/>
    <n v="8"/>
    <x v="5"/>
    <x v="0"/>
  </r>
  <r>
    <x v="1"/>
    <s v="RED-691"/>
    <s v="Regularización Camionetas"/>
    <d v="2019-02-20T00:00:00"/>
    <d v="2019-04-19T00:00:00"/>
    <n v="58"/>
    <s v="OC-19775"/>
    <d v="2019-03-01T00:00:00"/>
    <d v="2019-03-07T00:00:00"/>
    <n v="6"/>
    <d v="2019-04-10T00:00:00"/>
    <d v="2019-03-11T00:00:00"/>
    <d v="2019-03-31T00:00:00"/>
    <n v="-140"/>
    <x v="12"/>
    <x v="6"/>
    <x v="0"/>
    <x v="0"/>
    <n v="39"/>
    <n v="9"/>
    <x v="8"/>
    <x v="1"/>
  </r>
  <r>
    <x v="1"/>
    <s v="RED-483"/>
    <s v="Anillos circulares para buzones"/>
    <d v="2018-08-24T00:00:00"/>
    <d v="2018-10-07T00:00:00"/>
    <n v="44"/>
    <s v="OC-16695"/>
    <d v="2018-08-27T00:00:00"/>
    <d v="2018-09-03T00:00:00"/>
    <n v="7"/>
    <d v="2018-10-03T00:00:00"/>
    <d v="2018-09-04T00:00:00"/>
    <d v="2018-10-03T00:00:00"/>
    <n v="48"/>
    <x v="13"/>
    <x v="7"/>
    <x v="1"/>
    <x v="0"/>
    <n v="40"/>
    <n v="3"/>
    <x v="9"/>
    <x v="0"/>
  </r>
  <r>
    <x v="1"/>
    <s v="RED-558"/>
    <s v="Escaleras marineras y otros"/>
    <d v="2019-02-10T00:00:00"/>
    <d v="2019-04-01T00:00:00"/>
    <n v="50"/>
    <s v="OC-12379"/>
    <d v="2019-02-11T00:00:00"/>
    <d v="2019-02-16T00:00:00"/>
    <n v="5"/>
    <d v="2019-02-24T00:00:00"/>
    <d v="2019-03-04T00:00:00"/>
    <d v="2019-03-11T00:00:00"/>
    <n v="-133"/>
    <x v="14"/>
    <x v="8"/>
    <x v="2"/>
    <x v="1"/>
    <n v="29"/>
    <n v="1"/>
    <x v="8"/>
    <x v="1"/>
  </r>
  <r>
    <x v="1"/>
    <s v="RED-303"/>
    <s v="Alquiler de andamios y encofrados"/>
    <d v="2018-11-30T00:00:00"/>
    <d v="2018-12-14T00:00:00"/>
    <n v="14"/>
    <s v="OC-15263"/>
    <d v="2018-12-02T00:00:00"/>
    <d v="2018-12-07T00:00:00"/>
    <n v="5"/>
    <d v="2018-12-30T00:00:00"/>
    <d v="2018-12-31T00:00:00"/>
    <d v="2018-12-19T00:00:00"/>
    <n v="-70"/>
    <x v="15"/>
    <x v="9"/>
    <x v="3"/>
    <x v="0"/>
    <n v="19"/>
    <n v="2"/>
    <x v="5"/>
    <x v="0"/>
  </r>
  <r>
    <x v="1"/>
    <s v="RED-392"/>
    <s v="Herramientas civiles y eléctricos"/>
    <d v="2018-08-12T00:00:00"/>
    <d v="2018-10-08T00:00:00"/>
    <n v="57"/>
    <s v="OC-17590"/>
    <d v="2018-08-13T00:00:00"/>
    <d v="2018-08-18T00:00:00"/>
    <n v="5"/>
    <d v="2018-09-15T00:00:00"/>
    <d v="2018-08-26T00:00:00"/>
    <d v="2018-09-13T00:00:00"/>
    <n v="57"/>
    <x v="16"/>
    <x v="10"/>
    <x v="4"/>
    <x v="0"/>
    <n v="32"/>
    <n v="1"/>
    <x v="9"/>
    <x v="0"/>
  </r>
  <r>
    <x v="2"/>
    <s v="SSO-108"/>
    <s v="Herramientas civieles"/>
    <d v="2018-11-06T00:00:00"/>
    <d v="2018-12-29T00:00:00"/>
    <n v="53"/>
    <s v="OC-18542"/>
    <d v="2018-11-08T00:00:00"/>
    <d v="2018-11-16T00:00:00"/>
    <n v="8"/>
    <d v="2018-12-07T00:00:00"/>
    <d v="2019-01-02T00:00:00"/>
    <d v="2018-12-05T00:00:00"/>
    <n v="-72"/>
    <x v="17"/>
    <x v="11"/>
    <x v="5"/>
    <x v="1"/>
    <n v="29"/>
    <n v="2"/>
    <x v="5"/>
    <x v="0"/>
  </r>
  <r>
    <x v="3"/>
    <s v="ING-326"/>
    <s v="Codos y Tee de PVC"/>
    <d v="2018-11-04T00:00:00"/>
    <d v="2018-12-15T00:00:00"/>
    <n v="41"/>
    <s v="OC-19022"/>
    <d v="2018-11-07T00:00:00"/>
    <d v="2018-11-17T00:00:00"/>
    <n v="10"/>
    <d v="2018-11-19T00:00:00"/>
    <d v="2018-12-18T00:00:00"/>
    <d v="2018-12-15T00:00:00"/>
    <n v="-57"/>
    <x v="0"/>
    <x v="12"/>
    <x v="0"/>
    <x v="1"/>
    <n v="41"/>
    <n v="3"/>
    <x v="5"/>
    <x v="0"/>
  </r>
  <r>
    <x v="3"/>
    <s v="ING-685"/>
    <s v="Tierra preparada "/>
    <d v="2018-01-16T00:00:00"/>
    <d v="2018-02-10T00:00:00"/>
    <n v="25"/>
    <s v="OC-12892"/>
    <d v="2018-01-22T00:00:00"/>
    <d v="2018-01-30T00:00:00"/>
    <n v="8"/>
    <d v="2018-03-09T00:00:00"/>
    <d v="2018-03-03T00:00:00"/>
    <d v="2018-02-11T00:00:00"/>
    <n v="233"/>
    <x v="1"/>
    <x v="13"/>
    <x v="1"/>
    <x v="2"/>
    <n v="26"/>
    <n v="6"/>
    <x v="6"/>
    <x v="0"/>
  </r>
  <r>
    <x v="1"/>
    <s v="RED-856"/>
    <s v="Materiales Varios"/>
    <d v="2018-09-20T00:00:00"/>
    <d v="2018-09-30T00:00:00"/>
    <n v="10"/>
    <s v="OC-18788"/>
    <d v="2018-09-26T00:00:00"/>
    <d v="2018-10-06T00:00:00"/>
    <n v="10"/>
    <d v="2018-10-03T00:00:00"/>
    <d v="2018-09-30T00:00:00"/>
    <d v="2018-10-21T00:00:00"/>
    <n v="22"/>
    <x v="2"/>
    <x v="14"/>
    <x v="2"/>
    <x v="2"/>
    <n v="31"/>
    <n v="6"/>
    <x v="0"/>
    <x v="0"/>
  </r>
  <r>
    <x v="1"/>
    <s v="RED-953"/>
    <s v="Codos, tee, filtros y válvulas"/>
    <d v="2018-04-07T00:00:00"/>
    <d v="2018-05-13T00:00:00"/>
    <n v="36"/>
    <s v="OC-19767"/>
    <d v="2018-04-10T00:00:00"/>
    <d v="2018-04-15T00:00:00"/>
    <n v="5"/>
    <d v="2018-05-28T00:00:00"/>
    <d v="2018-04-18T00:00:00"/>
    <d v="2018-04-26T00:00:00"/>
    <n v="187"/>
    <x v="3"/>
    <x v="15"/>
    <x v="3"/>
    <x v="2"/>
    <n v="19"/>
    <n v="3"/>
    <x v="2"/>
    <x v="0"/>
  </r>
  <r>
    <x v="0"/>
    <s v="PLA-399"/>
    <s v="Servicio de auditoria DS 005-2020"/>
    <d v="2018-01-26T00:00:00"/>
    <d v="2018-02-25T00:00:00"/>
    <n v="30"/>
    <s v="OC-16274"/>
    <d v="2018-02-05T00:00:00"/>
    <d v="2018-02-14T00:00:00"/>
    <n v="9"/>
    <d v="2018-03-08T00:00:00"/>
    <d v="2018-03-01T00:00:00"/>
    <d v="2018-03-03T00:00:00"/>
    <n v="235"/>
    <x v="4"/>
    <x v="16"/>
    <x v="4"/>
    <x v="1"/>
    <n v="36"/>
    <n v="10"/>
    <x v="6"/>
    <x v="0"/>
  </r>
  <r>
    <x v="1"/>
    <s v="RED-342"/>
    <s v="Servicio de Ingenieria Eléctrica LUZ DEL SUR"/>
    <d v="2019-03-08T00:00:00"/>
    <d v="2019-04-20T00:00:00"/>
    <n v="43"/>
    <s v="OC-10593"/>
    <d v="2019-03-12T00:00:00"/>
    <d v="2019-03-22T00:00:00"/>
    <n v="10"/>
    <d v="2019-05-06T00:00:00"/>
    <d v="2019-04-20T00:00:00"/>
    <d v="2019-04-04T00:00:00"/>
    <n v="-180"/>
    <x v="5"/>
    <x v="17"/>
    <x v="5"/>
    <x v="1"/>
    <n v="27"/>
    <n v="4"/>
    <x v="4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2D265D7-B8A6-439A-975B-9B6F01CAC711}" name="TablaDinámica2" cacheId="0" applyNumberFormats="0" applyBorderFormats="0" applyFontFormats="0" applyPatternFormats="0" applyAlignmentFormats="0" applyWidthHeightFormats="1" dataCaption="Valores" updatedVersion="6" minRefreshableVersion="3" itemPrintTitles="1" createdVersion="6" indent="0" compact="0" compactData="0" multipleFieldFilters="0">
  <location ref="B16:E22" firstHeaderRow="0" firstDataRow="1" firstDataCol="1"/>
  <pivotFields count="22">
    <pivotField compact="0" outline="0" showAll="0">
      <items count="5">
        <item h="1" x="3"/>
        <item h="1" x="0"/>
        <item x="1"/>
        <item h="1" x="2"/>
        <item t="default"/>
      </items>
    </pivotField>
    <pivotField compact="0" outline="0" showAll="0"/>
    <pivotField compact="0" outline="0" showAll="0"/>
    <pivotField compact="0" numFmtId="14" outline="0" showAll="0"/>
    <pivotField compact="0" numFmtId="14" outline="0" showAll="0"/>
    <pivotField compact="0" numFmtId="164" outline="0" showAll="0"/>
    <pivotField compact="0" outline="0" showAll="0"/>
    <pivotField compact="0" numFmtId="14" outline="0" showAll="0"/>
    <pivotField compact="0" numFmtId="14" outline="0" showAll="0"/>
    <pivotField dataField="1" compact="0" outline="0" showAll="0"/>
    <pivotField compact="0" numFmtId="14" outline="0" showAll="0"/>
    <pivotField compact="0" numFmtId="14" outline="0" showAll="0"/>
    <pivotField compact="0" numFmtId="14" outline="0" showAll="0"/>
    <pivotField compact="0" numFmtId="2" outline="0" showAll="0"/>
    <pivotField axis="axisRow" compact="0" outline="0" showAll="0" measureFilter="1" sortType="ascending">
      <items count="19">
        <item x="5"/>
        <item x="4"/>
        <item x="13"/>
        <item x="15"/>
        <item x="0"/>
        <item x="16"/>
        <item x="3"/>
        <item x="2"/>
        <item x="8"/>
        <item x="9"/>
        <item x="11"/>
        <item x="7"/>
        <item x="6"/>
        <item x="14"/>
        <item x="12"/>
        <item x="10"/>
        <item x="17"/>
        <item x="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outline="0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compact="0" outline="0" showAll="0"/>
    <pivotField compact="0" outline="0" showAll="0"/>
    <pivotField dataField="1" compact="0" outline="0" showAll="0"/>
    <pivotField dataField="1" compact="0" outline="0" showAll="0"/>
    <pivotField compact="0" outline="0" showAll="0">
      <items count="13">
        <item x="6"/>
        <item x="8"/>
        <item x="4"/>
        <item x="2"/>
        <item x="7"/>
        <item x="3"/>
        <item x="1"/>
        <item x="9"/>
        <item x="0"/>
        <item x="11"/>
        <item x="5"/>
        <item x="10"/>
        <item t="default"/>
      </items>
    </pivotField>
    <pivotField compact="0" outline="0" showAll="0">
      <items count="3">
        <item h="1" x="0"/>
        <item x="1"/>
        <item t="default"/>
      </items>
    </pivotField>
  </pivotFields>
  <rowFields count="1">
    <field x="14"/>
  </rowFields>
  <rowItems count="6">
    <i>
      <x v="17"/>
    </i>
    <i>
      <x v="4"/>
    </i>
    <i>
      <x v="7"/>
    </i>
    <i>
      <x v="15"/>
    </i>
    <i>
      <x v="2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Promedio de Tiempo de entrega real" fld="18" subtotal="average" baseField="19" baseItem="0" numFmtId="164"/>
    <dataField name="Promedio de Tiempo entre recepción y creación" fld="19" subtotal="average" baseField="12" baseItem="9"/>
    <dataField name="Promedio de Tiempo entre creacion y aprobacion" fld="9" subtotal="average" baseField="12" baseItem="9"/>
  </dataFields>
  <formats count="18">
    <format dxfId="100">
      <pivotArea outline="0" collapsedLevelsAreSubtotals="1" fieldPosition="0"/>
    </format>
    <format dxfId="99">
      <pivotArea dataOnly="0" outline="0" axis="axisValues" fieldPosition="0"/>
    </format>
    <format dxfId="98">
      <pivotArea dataOnly="0" outline="0" axis="axisValues" fieldPosition="0"/>
    </format>
    <format dxfId="97">
      <pivotArea dataOnly="0" labelOnly="1" outline="0" axis="axisValues" fieldPosition="0"/>
    </format>
    <format dxfId="96">
      <pivotArea type="all" dataOnly="0" outline="0" fieldPosition="0"/>
    </format>
    <format dxfId="95">
      <pivotArea dataOnly="0" labelOnly="1" outline="0" axis="axisValues" fieldPosition="0"/>
    </format>
    <format dxfId="94">
      <pivotArea field="14" type="button" dataOnly="0" labelOnly="1" outline="0" axis="axisRow" fieldPosition="0"/>
    </format>
    <format dxfId="93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92">
      <pivotArea field="14" type="button" dataOnly="0" labelOnly="1" outline="0" axis="axisRow" fieldPosition="0"/>
    </format>
    <format dxfId="91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90">
      <pivotArea field="14" type="button" dataOnly="0" labelOnly="1" outline="0" axis="axisRow" fieldPosition="0"/>
    </format>
    <format dxfId="89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88">
      <pivotArea type="all" dataOnly="0" outline="0" fieldPosition="0"/>
    </format>
    <format dxfId="87">
      <pivotArea outline="0" collapsedLevelsAreSubtotals="1" fieldPosition="0"/>
    </format>
    <format dxfId="86">
      <pivotArea field="14" type="button" dataOnly="0" labelOnly="1" outline="0" axis="axisRow" fieldPosition="0"/>
    </format>
    <format dxfId="85">
      <pivotArea dataOnly="0" labelOnly="1" outline="0" fieldPosition="0">
        <references count="1">
          <reference field="14" count="0"/>
        </references>
      </pivotArea>
    </format>
    <format dxfId="84">
      <pivotArea dataOnly="0" labelOnly="1" grandRow="1" outline="0" fieldPosition="0"/>
    </format>
    <format dxfId="83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TableStyleInfo name="PivotStyleMedium7" showRowHeaders="1" showColHeaders="1" showRowStripes="0" showColStripes="0" showLastColumn="1"/>
  <filters count="1">
    <filter fld="14" type="count" evalOrder="-1" id="1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F47BE8-7B3B-4C38-8CCC-2383B7AA308E}" name="TablaDinámica5" cacheId="0" applyNumberFormats="0" applyBorderFormats="0" applyFontFormats="0" applyPatternFormats="0" applyAlignmentFormats="0" applyWidthHeightFormats="1" dataCaption="Valores" updatedVersion="6" minRefreshableVersion="3" itemPrintTitles="1" createdVersion="6" indent="0" compact="0" compactData="0" multipleFieldFilters="0" chartFormat="12">
  <location ref="J7:L11" firstHeaderRow="0" firstDataRow="1" firstDataCol="1"/>
  <pivotFields count="22">
    <pivotField dataField="1" compact="0" outline="0" showAll="0">
      <items count="5">
        <item h="1" x="3"/>
        <item h="1" x="0"/>
        <item x="1"/>
        <item h="1" x="2"/>
        <item t="default"/>
      </items>
    </pivotField>
    <pivotField compact="0" outline="0" showAll="0"/>
    <pivotField compact="0" outline="0" showAll="0"/>
    <pivotField compact="0" numFmtId="14" outline="0" showAll="0"/>
    <pivotField compact="0" numFmtId="14" outline="0" showAll="0"/>
    <pivotField compact="0" numFmtId="164" outline="0" showAll="0"/>
    <pivotField compact="0" outline="0" showAll="0"/>
    <pivotField compact="0" numFmtId="14" outline="0" showAll="0"/>
    <pivotField compact="0" numFmtId="14" outline="0" showAll="0"/>
    <pivotField compact="0" outline="0" showAll="0"/>
    <pivotField compact="0" numFmtId="14" outline="0" showAll="0"/>
    <pivotField compact="0" numFmtId="14" outline="0" showAll="0"/>
    <pivotField compact="0" numFmtId="14" outline="0" showAll="0"/>
    <pivotField compact="0" numFmtId="2" outline="0" showAll="0"/>
    <pivotField compact="0" outline="0" showAll="0"/>
    <pivotField compact="0" outline="0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compact="0" outline="0" showAll="0"/>
    <pivotField axis="axisRow" compact="0" outline="0" showAll="0">
      <items count="4">
        <item x="1"/>
        <item x="0"/>
        <item x="2"/>
        <item t="default"/>
      </items>
    </pivotField>
    <pivotField dataField="1" compact="0" outline="0" showAll="0"/>
    <pivotField compact="0" outline="0" showAll="0"/>
    <pivotField compact="0" outline="0" showAll="0">
      <items count="13">
        <item x="6"/>
        <item x="8"/>
        <item x="4"/>
        <item x="2"/>
        <item x="7"/>
        <item x="3"/>
        <item x="1"/>
        <item x="9"/>
        <item x="0"/>
        <item x="11"/>
        <item x="5"/>
        <item x="10"/>
        <item t="default"/>
      </items>
    </pivotField>
    <pivotField compact="0" outline="0" showAll="0">
      <items count="3">
        <item h="1" x="0"/>
        <item x="1"/>
        <item t="default"/>
      </items>
    </pivotField>
  </pivotFields>
  <rowFields count="1">
    <field x="17"/>
  </rowFields>
  <rowItems count="4">
    <i>
      <x/>
    </i>
    <i>
      <x v="1"/>
    </i>
    <i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Nro casos" fld="0" subtotal="count" baseField="14" baseItem="2"/>
    <dataField name="Promedio de Tiempo de entrega real" fld="18" subtotal="average" baseField="15" baseItem="0"/>
  </dataFields>
  <formats count="9">
    <format dxfId="8">
      <pivotArea outline="0" collapsedLevelsAreSubtotals="1" fieldPosition="0"/>
    </format>
    <format dxfId="7">
      <pivotArea dataOnly="0" outline="0" axis="axisValues" fieldPosition="0"/>
    </format>
    <format dxfId="6">
      <pivotArea dataOnly="0" outline="0" axis="axisValues" fieldPosition="0"/>
    </format>
    <format dxfId="5">
      <pivotArea dataOnly="0" labelOnly="1" outline="0" axis="axisValues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field="0" type="button" dataOnly="0" labelOnly="1" outline="0"/>
    </format>
    <format dxfId="0">
      <pivotArea dataOnly="0" labelOnly="1" outline="0" axis="axisValues" fieldPosition="0"/>
    </format>
  </formats>
  <chartFormats count="4">
    <chartFormat chart="2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3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D837033-3A21-468E-80E1-FE2FA0C390B4}" name="TablaDinámica4" cacheId="0" applyNumberFormats="0" applyBorderFormats="0" applyFontFormats="0" applyPatternFormats="0" applyAlignmentFormats="0" applyWidthHeightFormats="1" dataCaption="Valores" updatedVersion="6" minRefreshableVersion="3" itemPrintTitles="1" createdVersion="6" indent="0" compact="0" compactData="0" multipleFieldFilters="0" chartFormat="9">
  <location ref="G7:H14" firstHeaderRow="1" firstDataRow="1" firstDataCol="1"/>
  <pivotFields count="22">
    <pivotField dataField="1" compact="0" outline="0" showAll="0">
      <items count="5">
        <item h="1" x="3"/>
        <item h="1" x="0"/>
        <item x="1"/>
        <item h="1" x="2"/>
        <item t="default"/>
      </items>
    </pivotField>
    <pivotField compact="0" outline="0" showAll="0"/>
    <pivotField compact="0" outline="0" showAll="0"/>
    <pivotField compact="0" numFmtId="14" outline="0" showAll="0"/>
    <pivotField compact="0" numFmtId="14" outline="0" showAll="0"/>
    <pivotField compact="0" numFmtId="164" outline="0" showAll="0"/>
    <pivotField compact="0" outline="0" showAll="0"/>
    <pivotField compact="0" numFmtId="14" outline="0" showAll="0"/>
    <pivotField compact="0" numFmtId="14" outline="0" showAll="0"/>
    <pivotField compact="0" outline="0" showAll="0"/>
    <pivotField compact="0" numFmtId="14" outline="0" showAll="0"/>
    <pivotField compact="0" numFmtId="14" outline="0" showAll="0"/>
    <pivotField compact="0" numFmtId="14" outline="0" showAll="0"/>
    <pivotField compact="0" numFmtId="2" outline="0" showAll="0"/>
    <pivotField compact="0" outline="0" showAll="0"/>
    <pivotField compact="0" outline="0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axis="axisRow" compact="0" outline="0" showAll="0">
      <items count="7">
        <item x="5"/>
        <item x="0"/>
        <item x="2"/>
        <item x="1"/>
        <item x="4"/>
        <item x="3"/>
        <item t="default"/>
      </items>
    </pivotField>
    <pivotField compact="0" outline="0" showAll="0"/>
    <pivotField compact="0" outline="0" showAll="0"/>
    <pivotField compact="0" outline="0" showAll="0"/>
    <pivotField compact="0" outline="0" showAll="0">
      <items count="13">
        <item x="6"/>
        <item x="8"/>
        <item x="4"/>
        <item x="2"/>
        <item x="7"/>
        <item x="3"/>
        <item x="1"/>
        <item x="9"/>
        <item x="0"/>
        <item x="11"/>
        <item x="5"/>
        <item x="10"/>
        <item t="default"/>
      </items>
    </pivotField>
    <pivotField compact="0" outline="0" showAll="0">
      <items count="3">
        <item h="1" x="0"/>
        <item x="1"/>
        <item t="default"/>
      </items>
    </pivotField>
  </pivotFields>
  <rowFields count="1">
    <field x="16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Nro casos" fld="0" subtotal="count" baseField="14" baseItem="2"/>
  </dataFields>
  <formats count="9">
    <format dxfId="17">
      <pivotArea outline="0" collapsedLevelsAreSubtotals="1" fieldPosition="0"/>
    </format>
    <format dxfId="16">
      <pivotArea dataOnly="0" outline="0" axis="axisValues" fieldPosition="0"/>
    </format>
    <format dxfId="15">
      <pivotArea dataOnly="0" outline="0" axis="axisValues" fieldPosition="0"/>
    </format>
    <format dxfId="14">
      <pivotArea dataOnly="0" labelOnly="1" outline="0" axis="axisValues" fieldPosition="0"/>
    </format>
    <format dxfId="13">
      <pivotArea type="all" dataOnly="0" outline="0" fieldPosition="0"/>
    </format>
    <format dxfId="12">
      <pivotArea outline="0" collapsedLevelsAreSubtotals="1" fieldPosition="0"/>
    </format>
    <format dxfId="11">
      <pivotArea dataOnly="0" labelOnly="1" outline="0" axis="axisValues" fieldPosition="0"/>
    </format>
    <format dxfId="10">
      <pivotArea field="0" type="button" dataOnly="0" labelOnly="1" outline="0"/>
    </format>
    <format dxfId="9">
      <pivotArea dataOnly="0" labelOnly="1" outline="0" axis="axisValues" fieldPosition="0"/>
    </format>
  </formats>
  <chartFormats count="2">
    <chartFormat chart="2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F3ABC9E-35EB-4E1D-BA6F-B39CFEA18D00}" name="TablaDinámica3" cacheId="0" applyNumberFormats="0" applyBorderFormats="0" applyFontFormats="0" applyPatternFormats="0" applyAlignmentFormats="0" applyWidthHeightFormats="1" dataCaption="Valores" updatedVersion="6" minRefreshableVersion="3" itemPrintTitles="1" createdVersion="6" indent="0" compact="0" compactData="0" multipleFieldFilters="0" chartFormat="3">
  <location ref="B7:D9" firstHeaderRow="0" firstDataRow="1" firstDataCol="1"/>
  <pivotFields count="22">
    <pivotField axis="axisRow" dataField="1" compact="0" outline="0" showAll="0">
      <items count="5">
        <item h="1" x="3"/>
        <item h="1" x="0"/>
        <item x="1"/>
        <item h="1" x="2"/>
        <item t="default"/>
      </items>
    </pivotField>
    <pivotField compact="0" outline="0" showAll="0"/>
    <pivotField compact="0" outline="0" showAll="0"/>
    <pivotField compact="0" numFmtId="14" outline="0" showAll="0"/>
    <pivotField compact="0" numFmtId="14" outline="0" showAll="0"/>
    <pivotField compact="0" numFmtId="164" outline="0" showAll="0"/>
    <pivotField compact="0" outline="0" showAll="0"/>
    <pivotField compact="0" numFmtId="14" outline="0" showAll="0"/>
    <pivotField compact="0" numFmtId="14" outline="0" showAll="0"/>
    <pivotField compact="0" outline="0" showAll="0"/>
    <pivotField compact="0" numFmtId="14" outline="0" showAll="0"/>
    <pivotField compact="0" numFmtId="14" outline="0" showAll="0"/>
    <pivotField compact="0" numFmtId="14" outline="0" showAll="0"/>
    <pivotField compact="0" numFmtId="2" outline="0" showAll="0"/>
    <pivotField compact="0" outline="0" showAll="0"/>
    <pivotField compact="0" outline="0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compact="0" outline="0" showAll="0"/>
    <pivotField compact="0" outline="0" showAll="0"/>
    <pivotField dataField="1" compact="0" outline="0" showAll="0"/>
    <pivotField compact="0" outline="0" showAll="0"/>
    <pivotField compact="0" outline="0" showAll="0">
      <items count="13">
        <item x="6"/>
        <item x="8"/>
        <item x="4"/>
        <item x="2"/>
        <item x="7"/>
        <item x="3"/>
        <item x="1"/>
        <item x="9"/>
        <item x="0"/>
        <item x="11"/>
        <item x="5"/>
        <item x="10"/>
        <item t="default"/>
      </items>
    </pivotField>
    <pivotField compact="0" outline="0" showAll="0">
      <items count="3">
        <item h="1" x="0"/>
        <item x="1"/>
        <item t="default"/>
      </items>
    </pivotField>
  </pivotFields>
  <rowFields count="1">
    <field x="0"/>
  </rowFields>
  <rowItems count="2">
    <i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Nro casos" fld="0" subtotal="count" baseField="0" baseItem="0"/>
    <dataField name="Promedio de Tiempo de entrega real" fld="18" subtotal="average" baseField="19" baseItem="0" numFmtId="164"/>
  </dataFields>
  <formats count="9">
    <format dxfId="26">
      <pivotArea outline="0" collapsedLevelsAreSubtotals="1" fieldPosition="0"/>
    </format>
    <format dxfId="25">
      <pivotArea dataOnly="0" outline="0" axis="axisValues" fieldPosition="0"/>
    </format>
    <format dxfId="24">
      <pivotArea dataOnly="0" outline="0" axis="axisValues" fieldPosition="0"/>
    </format>
    <format dxfId="23">
      <pivotArea dataOnly="0" labelOnly="1" outline="0" axis="axisValues" fieldPosition="0"/>
    </format>
    <format dxfId="22">
      <pivotArea type="all" dataOnly="0" outline="0" fieldPosition="0"/>
    </format>
    <format dxfId="21">
      <pivotArea outline="0" collapsedLevelsAreSubtotals="1" fieldPosition="0"/>
    </format>
    <format dxfId="20">
      <pivotArea dataOnly="0" labelOnly="1" outline="0" axis="axisValues" fieldPosition="0"/>
    </format>
    <format dxfId="19">
      <pivotArea field="0" type="button" dataOnly="0" labelOnly="1" outline="0" axis="axisRow" fieldPosition="0"/>
    </format>
    <format dxfId="18">
      <pivotArea dataOnly="0" labelOnly="1" outline="0" axis="axisValues" fieldPosition="0"/>
    </format>
  </formats>
  <chartFormats count="2">
    <chartFormat chart="2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70FFCB9-FD2C-40F2-971F-3BF446C2C14F}" name="TablaDinámica1" cacheId="0" applyNumberFormats="0" applyBorderFormats="0" applyFontFormats="0" applyPatternFormats="0" applyAlignmentFormats="0" applyWidthHeightFormats="1" dataCaption="Valores" updatedVersion="6" minRefreshableVersion="3" itemPrintTitles="1" createdVersion="6" indent="0" compact="0" compactData="0" multipleFieldFilters="0">
  <location ref="B3:B4" firstHeaderRow="1" firstDataRow="1" firstDataCol="0"/>
  <pivotFields count="22">
    <pivotField compact="0" outline="0" showAll="0">
      <items count="5">
        <item h="1" x="3"/>
        <item h="1" x="0"/>
        <item x="1"/>
        <item h="1" x="2"/>
        <item t="default"/>
      </items>
    </pivotField>
    <pivotField compact="0" outline="0" showAll="0"/>
    <pivotField compact="0" outline="0" showAll="0"/>
    <pivotField compact="0" numFmtId="14" outline="0" showAll="0"/>
    <pivotField compact="0" numFmtId="14" outline="0" showAll="0"/>
    <pivotField compact="0" numFmtId="164" outline="0" showAll="0"/>
    <pivotField compact="0" outline="0" showAll="0"/>
    <pivotField compact="0" numFmtId="14" outline="0" showAll="0"/>
    <pivotField compact="0" numFmtId="14" outline="0" showAll="0"/>
    <pivotField compact="0" outline="0" showAll="0"/>
    <pivotField compact="0" numFmtId="14" outline="0" showAll="0"/>
    <pivotField compact="0" numFmtId="14" outline="0" showAll="0"/>
    <pivotField compact="0" numFmtId="14" outline="0" showAll="0"/>
    <pivotField compact="0" numFmtId="2" outline="0" showAll="0"/>
    <pivotField compact="0" outline="0" showAll="0"/>
    <pivotField compact="0" outline="0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compact="0" outline="0" showAll="0"/>
    <pivotField compact="0" outline="0" showAll="0"/>
    <pivotField dataField="1" compact="0" outline="0" showAll="0"/>
    <pivotField compact="0" outline="0" showAll="0"/>
    <pivotField compact="0" outline="0" showAll="0">
      <items count="13">
        <item x="6"/>
        <item x="8"/>
        <item x="4"/>
        <item x="2"/>
        <item x="7"/>
        <item x="3"/>
        <item x="1"/>
        <item x="9"/>
        <item x="0"/>
        <item x="11"/>
        <item x="5"/>
        <item x="10"/>
        <item t="default"/>
      </items>
    </pivotField>
    <pivotField compact="0" outline="0" showAll="0">
      <items count="3">
        <item h="1" x="0"/>
        <item x="1"/>
        <item t="default"/>
      </items>
    </pivotField>
  </pivotFields>
  <rowItems count="1">
    <i/>
  </rowItems>
  <colItems count="1">
    <i/>
  </colItems>
  <dataFields count="1">
    <dataField name="Promedio de Tiempo de entrega real" fld="18" subtotal="average" baseField="19" baseItem="0" numFmtId="164"/>
  </dataFields>
  <formats count="7">
    <format dxfId="33">
      <pivotArea outline="0" collapsedLevelsAreSubtotals="1" fieldPosition="0"/>
    </format>
    <format dxfId="32">
      <pivotArea dataOnly="0" outline="0" axis="axisValues" fieldPosition="0"/>
    </format>
    <format dxfId="31">
      <pivotArea dataOnly="0" outline="0" axis="axisValues" fieldPosition="0"/>
    </format>
    <format dxfId="30">
      <pivotArea dataOnly="0" labelOnly="1" outline="0" axis="axisValues" fieldPosition="0"/>
    </format>
    <format dxfId="29">
      <pivotArea type="all" dataOnly="0" outline="0" fieldPosition="0"/>
    </format>
    <format dxfId="28">
      <pivotArea outline="0" collapsedLevelsAreSubtotals="1" fieldPosition="0"/>
    </format>
    <format dxfId="27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82A9083-44CC-4CAA-9615-E30E512D093C}" name="TablaDinámica6" cacheId="0" applyNumberFormats="0" applyBorderFormats="0" applyFontFormats="0" applyPatternFormats="0" applyAlignmentFormats="0" applyWidthHeightFormats="1" dataCaption="Valores" updatedVersion="6" minRefreshableVersion="3" itemPrintTitles="1" createdVersion="6" indent="0" compact="0" compactData="0" multipleFieldFilters="0" chartFormat="14">
  <location ref="N7:P11" firstHeaderRow="0" firstDataRow="1" firstDataCol="1"/>
  <pivotFields count="22">
    <pivotField dataField="1" compact="0" outline="0" showAll="0">
      <items count="5">
        <item h="1" x="3"/>
        <item h="1" x="0"/>
        <item x="1"/>
        <item h="1" x="2"/>
        <item t="default"/>
      </items>
    </pivotField>
    <pivotField compact="0" outline="0" showAll="0"/>
    <pivotField compact="0" outline="0" showAll="0"/>
    <pivotField compact="0" numFmtId="14" outline="0" showAll="0"/>
    <pivotField compact="0" numFmtId="14" outline="0" showAll="0"/>
    <pivotField compact="0" numFmtId="164" outline="0" showAll="0"/>
    <pivotField compact="0" outline="0" showAll="0"/>
    <pivotField compact="0" numFmtId="14" outline="0" showAll="0"/>
    <pivotField compact="0" numFmtId="14" outline="0" showAll="0"/>
    <pivotField compact="0" outline="0" showAll="0"/>
    <pivotField compact="0" numFmtId="14" outline="0" showAll="0"/>
    <pivotField compact="0" numFmtId="14" outline="0" showAll="0"/>
    <pivotField compact="0" numFmtId="14" outline="0" showAll="0"/>
    <pivotField compact="0" numFmtId="2" outline="0" showAll="0"/>
    <pivotField compact="0" outline="0" showAll="0"/>
    <pivotField compact="0" outline="0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compact="0" outline="0" showAll="0"/>
    <pivotField compact="0" outline="0" showAll="0"/>
    <pivotField dataField="1" compact="0" outline="0" showAll="0"/>
    <pivotField compact="0" outline="0" showAll="0"/>
    <pivotField axis="axisRow" compact="0" outline="0" showAll="0">
      <items count="13">
        <item x="6"/>
        <item x="8"/>
        <item x="4"/>
        <item x="2"/>
        <item x="7"/>
        <item x="3"/>
        <item x="1"/>
        <item x="9"/>
        <item x="0"/>
        <item x="11"/>
        <item x="5"/>
        <item x="10"/>
        <item t="default"/>
      </items>
    </pivotField>
    <pivotField compact="0" outline="0" showAll="0">
      <items count="3">
        <item h="1" x="0"/>
        <item x="1"/>
        <item t="default"/>
      </items>
    </pivotField>
  </pivotFields>
  <rowFields count="1">
    <field x="20"/>
  </rowFields>
  <rowItems count="4">
    <i>
      <x/>
    </i>
    <i>
      <x v="1"/>
    </i>
    <i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Nro casos" fld="0" subtotal="count" baseField="14" baseItem="2"/>
    <dataField name="Promedio de Tiempo de entrega real" fld="18" subtotal="average" baseField="15" baseItem="0"/>
  </dataFields>
  <formats count="9">
    <format dxfId="42">
      <pivotArea outline="0" collapsedLevelsAreSubtotals="1" fieldPosition="0"/>
    </format>
    <format dxfId="41">
      <pivotArea dataOnly="0" outline="0" axis="axisValues" fieldPosition="0"/>
    </format>
    <format dxfId="40">
      <pivotArea dataOnly="0" outline="0" axis="axisValues" fieldPosition="0"/>
    </format>
    <format dxfId="39">
      <pivotArea dataOnly="0" labelOnly="1" outline="0" axis="axisValues" fieldPosition="0"/>
    </format>
    <format dxfId="38">
      <pivotArea type="all" dataOnly="0" outline="0" fieldPosition="0"/>
    </format>
    <format dxfId="37">
      <pivotArea outline="0" collapsedLevelsAreSubtotals="1" fieldPosition="0"/>
    </format>
    <format dxfId="36">
      <pivotArea dataOnly="0" labelOnly="1" outline="0" axis="axisValues" fieldPosition="0"/>
    </format>
    <format dxfId="35">
      <pivotArea field="0" type="button" dataOnly="0" labelOnly="1" outline="0"/>
    </format>
    <format dxfId="34">
      <pivotArea dataOnly="0" labelOnly="1" outline="0" axis="axisValues" fieldPosition="0"/>
    </format>
  </formats>
  <chartFormats count="6">
    <chartFormat chart="2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3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Lugar_de_Entrega" xr10:uid="{83811A8D-3388-43C9-850F-BB39BC68B60B}" sourceName="Lugar de Entrega">
  <pivotTables>
    <pivotTable tabId="7" name="TablaDinámica2"/>
    <pivotTable tabId="5" name="TablaDinámica1"/>
    <pivotTable tabId="5" name="TablaDinámica3"/>
    <pivotTable tabId="5" name="TablaDinámica4"/>
    <pivotTable tabId="5" name="TablaDinámica5"/>
    <pivotTable tabId="5" name="TablaDinámica6"/>
  </pivotTables>
  <data>
    <tabular pivotCacheId="1139409168">
      <items count="25">
        <i x="1" s="1"/>
        <i x="4" s="1"/>
        <i x="5" s="1"/>
        <i x="6" s="1"/>
        <i x="7" s="1"/>
        <i x="8" s="1"/>
        <i x="9" s="1"/>
        <i x="13" s="1"/>
        <i x="15" s="1"/>
        <i x="17" s="1"/>
        <i x="18" s="1"/>
        <i x="20" s="1"/>
        <i x="22" s="1"/>
        <i x="0" s="1" nd="1"/>
        <i x="2" s="1" nd="1"/>
        <i x="3" s="1" nd="1"/>
        <i x="10" s="1" nd="1"/>
        <i x="11" s="1" nd="1"/>
        <i x="12" s="1" nd="1"/>
        <i x="14" s="1" nd="1"/>
        <i x="16" s="1" nd="1"/>
        <i x="19" s="1" nd="1"/>
        <i x="21" s="1" nd="1"/>
        <i x="23" s="1" nd="1"/>
        <i x="24" s="1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0C587312-A655-46F8-A753-3ED3468FA6EE}" sourceName="Mes">
  <pivotTables>
    <pivotTable tabId="7" name="TablaDinámica2"/>
    <pivotTable tabId="5" name="TablaDinámica1"/>
    <pivotTable tabId="5" name="TablaDinámica3"/>
    <pivotTable tabId="5" name="TablaDinámica4"/>
    <pivotTable tabId="5" name="TablaDinámica5"/>
    <pivotTable tabId="5" name="TablaDinámica6"/>
  </pivotTables>
  <data>
    <tabular pivotCacheId="1139409168">
      <items count="12">
        <i x="6" s="1"/>
        <i x="8" s="1"/>
        <i x="4" s="1"/>
        <i x="2" s="1" nd="1"/>
        <i x="7" s="1" nd="1"/>
        <i x="3" s="1" nd="1"/>
        <i x="1" s="1" nd="1"/>
        <i x="9" s="1" nd="1"/>
        <i x="0" s="1" nd="1"/>
        <i x="11" s="1" nd="1"/>
        <i x="5" s="1" nd="1"/>
        <i x="10" s="1" nd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ño" xr10:uid="{E2DF7069-0FA7-4B1E-8866-A634A27E0AC5}" sourceName="Año">
  <pivotTables>
    <pivotTable tabId="7" name="TablaDinámica2"/>
    <pivotTable tabId="5" name="TablaDinámica1"/>
    <pivotTable tabId="5" name="TablaDinámica3"/>
    <pivotTable tabId="5" name="TablaDinámica4"/>
    <pivotTable tabId="5" name="TablaDinámica5"/>
    <pivotTable tabId="5" name="TablaDinámica6"/>
  </pivotTables>
  <data>
    <tabular pivotCacheId="1139409168">
      <items count="2">
        <i x="0"/>
        <i x="1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REA" xr10:uid="{EA34C280-48C7-4437-B66D-FEEFB60E05BC}" sourceName="AREA ">
  <pivotTables>
    <pivotTable tabId="7" name="TablaDinámica2"/>
    <pivotTable tabId="5" name="TablaDinámica1"/>
    <pivotTable tabId="5" name="TablaDinámica3"/>
    <pivotTable tabId="5" name="TablaDinámica4"/>
    <pivotTable tabId="5" name="TablaDinámica5"/>
    <pivotTable tabId="5" name="TablaDinámica6"/>
  </pivotTables>
  <data>
    <tabular pivotCacheId="1139409168">
      <items count="4">
        <i x="3"/>
        <i x="0"/>
        <i x="1" s="1"/>
        <i x="2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Lugar de Entrega" xr10:uid="{0FC46253-E6F9-4D2E-9DBB-403F03EF6C0A}" cache="SegmentaciónDeDatos_Lugar_de_Entrega" caption="Lugar de Entrega" columnCount="5" style="SlicerStyleDark5" rowHeight="241300"/>
  <slicer name="Mes" xr10:uid="{9E938AFD-4C13-40A5-83C3-E29FA74E51C2}" cache="SegmentaciónDeDatos_Mes" caption="Mes" columnCount="6" style="SlicerStyleDark6" rowHeight="241300"/>
  <slicer name="Año" xr10:uid="{2F8763C8-1C92-4AD7-85AC-363C07405AAD}" cache="SegmentaciónDeDatos_Año" caption="Año" columnCount="2" style="SlicerStyleDark2" rowHeight="241300"/>
  <slicer name="AREA " xr10:uid="{3DC49BBC-4EBA-4F71-95DF-FFE343488155}" cache="SegmentaciónDeDatos_AREA" caption="AREA " columnCount="2" style="SlicerStyleDark4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V169" totalsRowShown="0" headerRowDxfId="82" dataDxfId="81">
  <autoFilter ref="A1:V169" xr:uid="{00000000-0009-0000-0100-000001000000}"/>
  <tableColumns count="22">
    <tableColumn id="1" xr3:uid="{00000000-0010-0000-0000-000001000000}" name="AREA " dataDxfId="80"/>
    <tableColumn id="2" xr3:uid="{00000000-0010-0000-0000-000002000000}" name="Nº Requerimiento" dataDxfId="79"/>
    <tableColumn id="3" xr3:uid="{00000000-0010-0000-0000-000003000000}" name="Descripción Breve" dataDxfId="78"/>
    <tableColumn id="4" xr3:uid="{00000000-0010-0000-0000-000004000000}" name="Fecha de recepción" dataDxfId="77"/>
    <tableColumn id="5" xr3:uid="{00000000-0010-0000-0000-000005000000}" name="Fecha de firma de Comparativo" dataDxfId="76"/>
    <tableColumn id="6" xr3:uid="{00000000-0010-0000-0000-000006000000}" name="Indicador" dataDxfId="75" dataCellStyle="Millares">
      <calculatedColumnFormula>Tabla1[[#This Row],[Fecha de firma de Comparativo]]-Tabla1[[#This Row],[Fecha de recepción]]</calculatedColumnFormula>
    </tableColumn>
    <tableColumn id="7" xr3:uid="{00000000-0010-0000-0000-000007000000}" name="Nº OC" dataDxfId="74"/>
    <tableColumn id="8" xr3:uid="{00000000-0010-0000-0000-000008000000}" name="Fecha de creación" dataDxfId="73"/>
    <tableColumn id="9" xr3:uid="{00000000-0010-0000-0000-000009000000}" name="Fecha de Aprobación" dataDxfId="72"/>
    <tableColumn id="19" xr3:uid="{B917BF25-D69A-4F14-AB87-0BE9CDA05056}" name="Tiempo entre creacion y aprobacion" dataDxfId="71">
      <calculatedColumnFormula>_xlfn.DAYS(Tabla1[[#This Row],[Fecha de Aprobación]],Tabla1[[#This Row],[Fecha de creación]])</calculatedColumnFormula>
    </tableColumn>
    <tableColumn id="10" xr3:uid="{00000000-0010-0000-0000-00000A000000}" name="Fecha de solicitud en almacén/Obra" dataDxfId="70"/>
    <tableColumn id="22" xr3:uid="{3F286424-E3D4-41C8-B407-867BD7B4DD4D}" name="Fecha Comprometida de Proveedor" dataDxfId="69"/>
    <tableColumn id="11" xr3:uid="{00000000-0010-0000-0000-00000B000000}" name="Fecha Real de llegada a almacén/Obra" dataDxfId="68"/>
    <tableColumn id="12" xr3:uid="{00000000-0010-0000-0000-00000C000000}" name="Indicador2" dataDxfId="67">
      <calculatedColumnFormula>$M$2-L2</calculatedColumnFormula>
    </tableColumn>
    <tableColumn id="13" xr3:uid="{00000000-0010-0000-0000-00000D000000}" name="Nombre proveedor" dataDxfId="66"/>
    <tableColumn id="14" xr3:uid="{00000000-0010-0000-0000-00000E000000}" name="Lugar de Entrega" dataDxfId="65"/>
    <tableColumn id="15" xr3:uid="{00000000-0010-0000-0000-00000F000000}" name="Observación" dataDxfId="64"/>
    <tableColumn id="16" xr3:uid="{00000000-0010-0000-0000-000010000000}" name="Acción de" dataDxfId="63"/>
    <tableColumn id="17" xr3:uid="{E395E2E5-07EC-41D8-8DEB-FA5A9038009F}" name="Tiempo de entrega real" dataDxfId="62">
      <calculatedColumnFormula>_xlfn.DAYS(Tabla1[[#This Row],[Fecha Real de llegada a almacén/Obra]],Tabla1[[#This Row],[Fecha de recepción]])</calculatedColumnFormula>
    </tableColumn>
    <tableColumn id="18" xr3:uid="{45DF0FE0-AFF6-4622-A3D5-7DAB62E21E3E}" name="Tiempo entre recepción y creación" dataDxfId="61">
      <calculatedColumnFormula>_xlfn.DAYS(Tabla1[[#This Row],[Fecha de creación]],Tabla1[[#This Row],[Fecha de recepción]])</calculatedColumnFormula>
    </tableColumn>
    <tableColumn id="20" xr3:uid="{06F78EB8-753C-4215-9AC6-77F9E58EAF4E}" name="Mes" dataDxfId="60">
      <calculatedColumnFormula>VLOOKUP(MONTH(Tabla1[[#This Row],[Fecha de recepción]]),Tabla2[],2,0)</calculatedColumnFormula>
    </tableColumn>
    <tableColumn id="21" xr3:uid="{366149AE-4A97-4BC6-BBEF-D6A1C17F44D2}" name="Año" dataDxfId="59">
      <calculatedColumnFormula>YEAR(Tabla1[[#This Row],[Fecha de recepción]])</calculatedColumnFormula>
    </tableColumn>
  </tableColumns>
  <tableStyleInfo name="TableStyleMedium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B273033-C694-42A8-8DDA-059A8DE532F8}" name="Tabla2" displayName="Tabla2" ref="B6:C18" totalsRowShown="0" headerRowDxfId="58" dataDxfId="57">
  <autoFilter ref="B6:C18" xr:uid="{5B2EC8C7-ECAD-499B-B851-19B0A3B94168}"/>
  <tableColumns count="2">
    <tableColumn id="1" xr3:uid="{C6850352-1298-4430-8A13-C9A7D46D23E9}" name="Id Mes" dataDxfId="56"/>
    <tableColumn id="2" xr3:uid="{0B2BCB6D-B6F7-4A26-8DF9-64930093256B}" name="Mes" dataDxfId="55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DD04E73-A8A2-4FFE-BFB4-1F3F7392B3EC}" name="Tabla3" displayName="Tabla3" ref="E6:E13" totalsRowShown="0" headerRowDxfId="54" dataDxfId="53">
  <autoFilter ref="E6:E13" xr:uid="{EEEA0A50-6ED7-4F77-A1BC-9F422854BEC4}"/>
  <tableColumns count="1">
    <tableColumn id="1" xr3:uid="{8BF7FC8D-ACFF-4153-92C9-34DF42CB77EE}" name="Areas solicitantes" dataDxfId="52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0438B49-A6EB-40FF-9830-1C06F1629BDA}" name="Tabla4" displayName="Tabla4" ref="G6:G24" totalsRowShown="0" headerRowDxfId="51" dataDxfId="50">
  <autoFilter ref="G6:G24" xr:uid="{83D96842-2F9E-45C8-84C5-C93ACBF59EC9}"/>
  <tableColumns count="1">
    <tableColumn id="1" xr3:uid="{59B14897-472D-48A4-8600-1C4D8F67A039}" name="Proveedores" dataDxfId="49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21E6A03-6582-497C-904C-F6819FD91D6B}" name="Tabla6" displayName="Tabla6" ref="I6:I31" totalsRowShown="0" headerRowDxfId="48" dataDxfId="47">
  <autoFilter ref="I6:I31" xr:uid="{89F2C380-6EED-4F51-A18D-12F2FFF41A69}"/>
  <tableColumns count="1">
    <tableColumn id="1" xr3:uid="{33202474-0BDB-49E2-805E-62F1D309DD7A}" name="Lugar de entrega" dataDxfId="46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AE41B2E-FA92-4074-A859-3BF47F390DD8}" name="Tabla7" displayName="Tabla7" ref="K6:K12" totalsRowShown="0" headerRowDxfId="45" dataDxfId="44">
  <autoFilter ref="K6:K12" xr:uid="{45C8EA5B-C79D-4EEB-8713-A9EA310859E3}"/>
  <tableColumns count="1">
    <tableColumn id="1" xr3:uid="{0110F056-0C21-4052-8DE9-BCCEA8D89988}" name="Estatus" dataDxfId="4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4.xml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Relationship Id="rId5" Type="http://schemas.openxmlformats.org/officeDocument/2006/relationships/pivotTable" Target="../pivotTables/pivotTable6.xml"/><Relationship Id="rId4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0618F-8164-4FD8-82C6-BBF9A36F0EEC}">
  <dimension ref="B14:E35"/>
  <sheetViews>
    <sheetView showGridLines="0" showRowColHeaders="0" tabSelected="1" workbookViewId="0">
      <selection activeCell="M5" sqref="M5"/>
    </sheetView>
  </sheetViews>
  <sheetFormatPr baseColWidth="10" defaultRowHeight="11.25" x14ac:dyDescent="0.2"/>
  <cols>
    <col min="1" max="1" width="2.5703125" style="43" customWidth="1"/>
    <col min="2" max="2" width="39.5703125" style="43" bestFit="1" customWidth="1"/>
    <col min="3" max="16384" width="11.42578125" style="43"/>
  </cols>
  <sheetData>
    <row r="14" spans="2:5" ht="15" x14ac:dyDescent="0.3">
      <c r="B14" s="45" t="s">
        <v>130</v>
      </c>
    </row>
    <row r="16" spans="2:5" ht="45" x14ac:dyDescent="0.2">
      <c r="B16" s="41" t="s">
        <v>36</v>
      </c>
      <c r="C16" s="42" t="s">
        <v>126</v>
      </c>
      <c r="D16" s="42" t="s">
        <v>127</v>
      </c>
      <c r="E16" s="42" t="s">
        <v>128</v>
      </c>
    </row>
    <row r="17" spans="2:5" x14ac:dyDescent="0.2">
      <c r="B17" s="43" t="s">
        <v>85</v>
      </c>
      <c r="C17" s="44">
        <v>40</v>
      </c>
      <c r="D17" s="44">
        <v>4</v>
      </c>
      <c r="E17" s="44">
        <v>8</v>
      </c>
    </row>
    <row r="18" spans="2:5" x14ac:dyDescent="0.2">
      <c r="B18" s="43" t="s">
        <v>84</v>
      </c>
      <c r="C18" s="44">
        <v>41</v>
      </c>
      <c r="D18" s="44">
        <v>7</v>
      </c>
      <c r="E18" s="44">
        <v>9</v>
      </c>
    </row>
    <row r="19" spans="2:5" x14ac:dyDescent="0.2">
      <c r="B19" s="43" t="s">
        <v>86</v>
      </c>
      <c r="C19" s="44">
        <v>42</v>
      </c>
      <c r="D19" s="44">
        <v>9</v>
      </c>
      <c r="E19" s="44">
        <v>10</v>
      </c>
    </row>
    <row r="20" spans="2:5" x14ac:dyDescent="0.2">
      <c r="B20" s="43" t="s">
        <v>94</v>
      </c>
      <c r="C20" s="44">
        <v>43</v>
      </c>
      <c r="D20" s="44">
        <v>9</v>
      </c>
      <c r="E20" s="44">
        <v>9</v>
      </c>
    </row>
    <row r="21" spans="2:5" x14ac:dyDescent="0.2">
      <c r="B21" s="43" t="s">
        <v>97</v>
      </c>
      <c r="C21" s="44">
        <v>43</v>
      </c>
      <c r="D21" s="44">
        <v>7</v>
      </c>
      <c r="E21" s="44">
        <v>9</v>
      </c>
    </row>
    <row r="22" spans="2:5" x14ac:dyDescent="0.2">
      <c r="B22" s="43" t="s">
        <v>125</v>
      </c>
      <c r="C22" s="44">
        <v>41.5</v>
      </c>
      <c r="D22" s="44">
        <v>7.125</v>
      </c>
      <c r="E22" s="44">
        <v>9</v>
      </c>
    </row>
    <row r="23" spans="2:5" ht="15" x14ac:dyDescent="0.25">
      <c r="B23"/>
      <c r="C23"/>
      <c r="D23"/>
      <c r="E23"/>
    </row>
    <row r="24" spans="2:5" ht="15" x14ac:dyDescent="0.25">
      <c r="B24"/>
      <c r="C24"/>
      <c r="D24"/>
      <c r="E24"/>
    </row>
    <row r="25" spans="2:5" ht="15" x14ac:dyDescent="0.25">
      <c r="B25"/>
      <c r="C25"/>
      <c r="D25"/>
      <c r="E25"/>
    </row>
    <row r="26" spans="2:5" ht="15" x14ac:dyDescent="0.25">
      <c r="B26"/>
      <c r="C26"/>
      <c r="D26"/>
      <c r="E26"/>
    </row>
    <row r="27" spans="2:5" ht="15" x14ac:dyDescent="0.25">
      <c r="B27"/>
      <c r="C27"/>
      <c r="D27"/>
      <c r="E27"/>
    </row>
    <row r="28" spans="2:5" ht="15" x14ac:dyDescent="0.25">
      <c r="B28"/>
      <c r="C28"/>
      <c r="D28"/>
      <c r="E28"/>
    </row>
    <row r="29" spans="2:5" ht="15" x14ac:dyDescent="0.25">
      <c r="B29"/>
      <c r="C29"/>
      <c r="D29"/>
      <c r="E29"/>
    </row>
    <row r="30" spans="2:5" ht="15" x14ac:dyDescent="0.25">
      <c r="B30"/>
      <c r="C30"/>
      <c r="D30"/>
      <c r="E30"/>
    </row>
    <row r="31" spans="2:5" ht="15" x14ac:dyDescent="0.25">
      <c r="B31"/>
      <c r="C31"/>
      <c r="D31"/>
      <c r="E31"/>
    </row>
    <row r="32" spans="2:5" ht="15" x14ac:dyDescent="0.25">
      <c r="B32"/>
      <c r="C32"/>
      <c r="D32"/>
      <c r="E32"/>
    </row>
    <row r="33" spans="2:5" ht="15" x14ac:dyDescent="0.25">
      <c r="B33"/>
      <c r="C33"/>
      <c r="D33"/>
      <c r="E33"/>
    </row>
    <row r="34" spans="2:5" ht="15" x14ac:dyDescent="0.25">
      <c r="B34"/>
      <c r="C34"/>
      <c r="D34"/>
      <c r="E34"/>
    </row>
    <row r="35" spans="2:5" ht="15" x14ac:dyDescent="0.25">
      <c r="B35"/>
      <c r="C35"/>
      <c r="D35"/>
      <c r="E35"/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Z224"/>
  <sheetViews>
    <sheetView showGridLines="0" zoomScale="80" zoomScaleNormal="80" workbookViewId="0">
      <pane xSplit="3" ySplit="1" topLeftCell="R144" activePane="bottomRight" state="frozen"/>
      <selection pane="topRight" activeCell="D1" sqref="D1"/>
      <selection pane="bottomLeft" activeCell="A2" sqref="A2"/>
      <selection pane="bottomRight" activeCell="S171" sqref="S171"/>
    </sheetView>
  </sheetViews>
  <sheetFormatPr baseColWidth="10" defaultRowHeight="15" x14ac:dyDescent="0.25"/>
  <cols>
    <col min="1" max="1" width="16.7109375" style="25" customWidth="1"/>
    <col min="2" max="2" width="20.42578125" style="17" customWidth="1"/>
    <col min="3" max="3" width="41.140625" style="17" customWidth="1"/>
    <col min="4" max="5" width="16.42578125" style="28" customWidth="1"/>
    <col min="6" max="6" width="15" style="29" customWidth="1"/>
    <col min="7" max="7" width="15.5703125" style="20" customWidth="1"/>
    <col min="8" max="8" width="14" style="20" customWidth="1"/>
    <col min="9" max="9" width="16.5703125" style="20" customWidth="1"/>
    <col min="10" max="10" width="11.42578125" style="20"/>
    <col min="11" max="12" width="15.7109375" style="17" customWidth="1"/>
    <col min="13" max="13" width="18.42578125" style="17" customWidth="1"/>
    <col min="14" max="14" width="15.5703125" style="2" customWidth="1"/>
    <col min="15" max="15" width="36.85546875" style="30" customWidth="1"/>
    <col min="16" max="16" width="20" style="30" customWidth="1"/>
    <col min="17" max="17" width="42.5703125" style="20" customWidth="1"/>
    <col min="18" max="18" width="16.85546875" style="17" customWidth="1"/>
    <col min="19" max="19" width="14.42578125" style="20" customWidth="1"/>
    <col min="20" max="20" width="11.42578125" style="20"/>
    <col min="22" max="16384" width="11.42578125" style="20"/>
  </cols>
  <sheetData>
    <row r="1" spans="1:26" s="5" customFormat="1" ht="51" x14ac:dyDescent="0.25">
      <c r="A1" s="11" t="s">
        <v>8</v>
      </c>
      <c r="B1" s="11" t="s">
        <v>0</v>
      </c>
      <c r="C1" s="11" t="s">
        <v>34</v>
      </c>
      <c r="D1" s="26" t="s">
        <v>35</v>
      </c>
      <c r="E1" s="26" t="s">
        <v>131</v>
      </c>
      <c r="F1" s="46" t="s">
        <v>2</v>
      </c>
      <c r="G1" s="11" t="s">
        <v>3</v>
      </c>
      <c r="H1" s="11" t="s">
        <v>4</v>
      </c>
      <c r="I1" s="11" t="s">
        <v>1</v>
      </c>
      <c r="J1" s="47" t="s">
        <v>123</v>
      </c>
      <c r="K1" s="11" t="s">
        <v>132</v>
      </c>
      <c r="L1" s="11" t="s">
        <v>133</v>
      </c>
      <c r="M1" s="11" t="s">
        <v>134</v>
      </c>
      <c r="N1" s="47" t="s">
        <v>33</v>
      </c>
      <c r="O1" s="11" t="s">
        <v>36</v>
      </c>
      <c r="P1" s="11" t="s">
        <v>5</v>
      </c>
      <c r="Q1" s="11" t="s">
        <v>6</v>
      </c>
      <c r="R1" s="11" t="s">
        <v>7</v>
      </c>
      <c r="S1" s="47" t="s">
        <v>121</v>
      </c>
      <c r="T1" s="47" t="s">
        <v>122</v>
      </c>
      <c r="U1" s="47" t="s">
        <v>40</v>
      </c>
      <c r="V1" s="47" t="s">
        <v>124</v>
      </c>
      <c r="Y1" s="48"/>
      <c r="Z1" s="49" t="s">
        <v>460</v>
      </c>
    </row>
    <row r="2" spans="1:26" ht="12.75" x14ac:dyDescent="0.25">
      <c r="A2" s="12" t="s">
        <v>9</v>
      </c>
      <c r="B2" s="18" t="s">
        <v>135</v>
      </c>
      <c r="C2" s="13" t="s">
        <v>10</v>
      </c>
      <c r="D2" s="14">
        <v>43354</v>
      </c>
      <c r="E2" s="1">
        <v>43414</v>
      </c>
      <c r="F2" s="29">
        <f>Tabla1[[#This Row],[Fecha de firma de Comparativo]]-Tabla1[[#This Row],[Fecha de recepción]]</f>
        <v>60</v>
      </c>
      <c r="G2" s="15" t="s">
        <v>294</v>
      </c>
      <c r="H2" s="1">
        <v>43360</v>
      </c>
      <c r="I2" s="1">
        <v>43370</v>
      </c>
      <c r="J2" s="20">
        <f>_xlfn.DAYS(Tabla1[[#This Row],[Fecha de Aprobación]],Tabla1[[#This Row],[Fecha de creación]])</f>
        <v>10</v>
      </c>
      <c r="K2" s="1">
        <v>43369</v>
      </c>
      <c r="L2" s="1">
        <v>43364</v>
      </c>
      <c r="M2" s="1">
        <v>43395</v>
      </c>
      <c r="N2" s="2">
        <f t="shared" ref="N2:N33" si="0">$M$2-L2</f>
        <v>31</v>
      </c>
      <c r="O2" s="30" t="s">
        <v>84</v>
      </c>
      <c r="P2" s="31" t="s">
        <v>58</v>
      </c>
      <c r="Q2" s="19" t="s">
        <v>105</v>
      </c>
      <c r="R2" s="18" t="s">
        <v>11</v>
      </c>
      <c r="S2" s="20">
        <f>_xlfn.DAYS(Tabla1[[#This Row],[Fecha Real de llegada a almacén/Obra]],Tabla1[[#This Row],[Fecha de recepción]])</f>
        <v>41</v>
      </c>
      <c r="T2" s="20">
        <f>_xlfn.DAYS(Tabla1[[#This Row],[Fecha de creación]],Tabla1[[#This Row],[Fecha de recepción]])</f>
        <v>6</v>
      </c>
      <c r="U2" s="20" t="str">
        <f>VLOOKUP(MONTH(Tabla1[[#This Row],[Fecha de recepción]]),Tabla2[],2,0)</f>
        <v>Set</v>
      </c>
      <c r="V2" s="20">
        <f>YEAR(Tabla1[[#This Row],[Fecha de recepción]])</f>
        <v>2018</v>
      </c>
    </row>
    <row r="3" spans="1:26" ht="12.75" x14ac:dyDescent="0.25">
      <c r="A3" s="12" t="s">
        <v>9</v>
      </c>
      <c r="B3" s="18" t="s">
        <v>136</v>
      </c>
      <c r="C3" s="13" t="s">
        <v>12</v>
      </c>
      <c r="D3" s="14">
        <v>43296</v>
      </c>
      <c r="E3" s="1">
        <v>43333</v>
      </c>
      <c r="F3" s="29">
        <f>Tabla1[[#This Row],[Fecha de firma de Comparativo]]-Tabla1[[#This Row],[Fecha de recepción]]</f>
        <v>37</v>
      </c>
      <c r="G3" s="15" t="s">
        <v>295</v>
      </c>
      <c r="H3" s="16">
        <v>43297</v>
      </c>
      <c r="I3" s="16">
        <v>43306</v>
      </c>
      <c r="J3" s="20">
        <f>_xlfn.DAYS(Tabla1[[#This Row],[Fecha de Aprobación]],Tabla1[[#This Row],[Fecha de creación]])</f>
        <v>9</v>
      </c>
      <c r="K3" s="1">
        <v>43312</v>
      </c>
      <c r="L3" s="1">
        <v>43353</v>
      </c>
      <c r="M3" s="1">
        <v>43332</v>
      </c>
      <c r="N3" s="2">
        <f t="shared" si="0"/>
        <v>42</v>
      </c>
      <c r="O3" s="30" t="s">
        <v>85</v>
      </c>
      <c r="P3" s="31" t="s">
        <v>59</v>
      </c>
      <c r="Q3" s="19" t="s">
        <v>106</v>
      </c>
      <c r="R3" s="18" t="s">
        <v>11</v>
      </c>
      <c r="S3" s="20">
        <f>_xlfn.DAYS(Tabla1[[#This Row],[Fecha Real de llegada a almacén/Obra]],Tabla1[[#This Row],[Fecha de recepción]])</f>
        <v>36</v>
      </c>
      <c r="T3" s="20">
        <f>_xlfn.DAYS(Tabla1[[#This Row],[Fecha de creación]],Tabla1[[#This Row],[Fecha de recepción]])</f>
        <v>1</v>
      </c>
      <c r="U3" s="20" t="str">
        <f>VLOOKUP(MONTH(Tabla1[[#This Row],[Fecha de recepción]]),Tabla2[],2,0)</f>
        <v>Jul</v>
      </c>
      <c r="V3" s="20">
        <f>YEAR(Tabla1[[#This Row],[Fecha de recepción]])</f>
        <v>2018</v>
      </c>
    </row>
    <row r="4" spans="1:26" ht="12.75" x14ac:dyDescent="0.25">
      <c r="A4" s="12" t="s">
        <v>9</v>
      </c>
      <c r="B4" s="18" t="s">
        <v>137</v>
      </c>
      <c r="C4" s="3" t="s">
        <v>13</v>
      </c>
      <c r="D4" s="14">
        <v>43193</v>
      </c>
      <c r="E4" s="1">
        <v>43221</v>
      </c>
      <c r="F4" s="29">
        <f>Tabla1[[#This Row],[Fecha de firma de Comparativo]]-Tabla1[[#This Row],[Fecha de recepción]]</f>
        <v>28</v>
      </c>
      <c r="G4" s="15" t="s">
        <v>296</v>
      </c>
      <c r="H4" s="16">
        <v>43200</v>
      </c>
      <c r="I4" s="16">
        <v>43207</v>
      </c>
      <c r="J4" s="20">
        <f>_xlfn.DAYS(Tabla1[[#This Row],[Fecha de Aprobación]],Tabla1[[#This Row],[Fecha de creación]])</f>
        <v>7</v>
      </c>
      <c r="K4" s="1">
        <v>43241</v>
      </c>
      <c r="L4" s="1">
        <v>43227</v>
      </c>
      <c r="M4" s="1">
        <v>43220</v>
      </c>
      <c r="N4" s="2">
        <f t="shared" si="0"/>
        <v>168</v>
      </c>
      <c r="O4" s="30" t="s">
        <v>86</v>
      </c>
      <c r="P4" s="31" t="s">
        <v>60</v>
      </c>
      <c r="Q4" s="19" t="s">
        <v>107</v>
      </c>
      <c r="R4" s="18" t="s">
        <v>11</v>
      </c>
      <c r="S4" s="20">
        <f>_xlfn.DAYS(Tabla1[[#This Row],[Fecha Real de llegada a almacén/Obra]],Tabla1[[#This Row],[Fecha de recepción]])</f>
        <v>27</v>
      </c>
      <c r="T4" s="20">
        <f>_xlfn.DAYS(Tabla1[[#This Row],[Fecha de creación]],Tabla1[[#This Row],[Fecha de recepción]])</f>
        <v>7</v>
      </c>
      <c r="U4" s="20" t="str">
        <f>VLOOKUP(MONTH(Tabla1[[#This Row],[Fecha de recepción]]),Tabla2[],2,0)</f>
        <v>Abr</v>
      </c>
      <c r="V4" s="20">
        <f>YEAR(Tabla1[[#This Row],[Fecha de recepción]])</f>
        <v>2018</v>
      </c>
    </row>
    <row r="5" spans="1:26" ht="12.75" x14ac:dyDescent="0.25">
      <c r="A5" s="12" t="s">
        <v>14</v>
      </c>
      <c r="B5" s="18" t="s">
        <v>138</v>
      </c>
      <c r="C5" s="13" t="s">
        <v>15</v>
      </c>
      <c r="D5" s="14">
        <v>43270</v>
      </c>
      <c r="E5" s="1">
        <v>43291</v>
      </c>
      <c r="F5" s="29">
        <f>Tabla1[[#This Row],[Fecha de firma de Comparativo]]-Tabla1[[#This Row],[Fecha de recepción]]</f>
        <v>21</v>
      </c>
      <c r="G5" s="15" t="s">
        <v>297</v>
      </c>
      <c r="H5" s="16">
        <v>43271</v>
      </c>
      <c r="I5" s="16">
        <v>43279</v>
      </c>
      <c r="J5" s="20">
        <f>_xlfn.DAYS(Tabla1[[#This Row],[Fecha de Aprobación]],Tabla1[[#This Row],[Fecha de creación]])</f>
        <v>8</v>
      </c>
      <c r="K5" s="1">
        <v>43297</v>
      </c>
      <c r="L5" s="1">
        <v>43297</v>
      </c>
      <c r="M5" s="1">
        <v>43292</v>
      </c>
      <c r="N5" s="2">
        <f t="shared" si="0"/>
        <v>98</v>
      </c>
      <c r="O5" s="31" t="s">
        <v>87</v>
      </c>
      <c r="P5" s="31" t="s">
        <v>61</v>
      </c>
      <c r="Q5" s="19" t="s">
        <v>108</v>
      </c>
      <c r="R5" s="18" t="s">
        <v>11</v>
      </c>
      <c r="S5" s="20">
        <f>_xlfn.DAYS(Tabla1[[#This Row],[Fecha Real de llegada a almacén/Obra]],Tabla1[[#This Row],[Fecha de recepción]])</f>
        <v>22</v>
      </c>
      <c r="T5" s="20">
        <f>_xlfn.DAYS(Tabla1[[#This Row],[Fecha de creación]],Tabla1[[#This Row],[Fecha de recepción]])</f>
        <v>1</v>
      </c>
      <c r="U5" s="20" t="str">
        <f>VLOOKUP(MONTH(Tabla1[[#This Row],[Fecha de recepción]]),Tabla2[],2,0)</f>
        <v>Jun</v>
      </c>
      <c r="V5" s="20">
        <f>YEAR(Tabla1[[#This Row],[Fecha de recepción]])</f>
        <v>2018</v>
      </c>
    </row>
    <row r="6" spans="1:26" ht="12.75" x14ac:dyDescent="0.25">
      <c r="A6" s="12" t="s">
        <v>14</v>
      </c>
      <c r="B6" s="18" t="s">
        <v>139</v>
      </c>
      <c r="C6" s="13" t="s">
        <v>16</v>
      </c>
      <c r="D6" s="14">
        <v>43528</v>
      </c>
      <c r="E6" s="1">
        <v>43571</v>
      </c>
      <c r="F6" s="29">
        <f>Tabla1[[#This Row],[Fecha de firma de Comparativo]]-Tabla1[[#This Row],[Fecha de recepción]]</f>
        <v>43</v>
      </c>
      <c r="G6" s="15" t="s">
        <v>298</v>
      </c>
      <c r="H6" s="16">
        <v>43535</v>
      </c>
      <c r="I6" s="16">
        <v>43542</v>
      </c>
      <c r="J6" s="20">
        <f>_xlfn.DAYS(Tabla1[[#This Row],[Fecha de Aprobación]],Tabla1[[#This Row],[Fecha de creación]])</f>
        <v>7</v>
      </c>
      <c r="K6" s="1">
        <v>43543</v>
      </c>
      <c r="L6" s="1">
        <v>43569</v>
      </c>
      <c r="M6" s="1">
        <v>43561</v>
      </c>
      <c r="N6" s="2">
        <f t="shared" si="0"/>
        <v>-174</v>
      </c>
      <c r="O6" s="30" t="s">
        <v>88</v>
      </c>
      <c r="P6" s="31" t="s">
        <v>62</v>
      </c>
      <c r="Q6" s="19" t="s">
        <v>109</v>
      </c>
      <c r="R6" s="18" t="s">
        <v>11</v>
      </c>
      <c r="S6" s="20">
        <f>_xlfn.DAYS(Tabla1[[#This Row],[Fecha Real de llegada a almacén/Obra]],Tabla1[[#This Row],[Fecha de recepción]])</f>
        <v>33</v>
      </c>
      <c r="T6" s="20">
        <f>_xlfn.DAYS(Tabla1[[#This Row],[Fecha de creación]],Tabla1[[#This Row],[Fecha de recepción]])</f>
        <v>7</v>
      </c>
      <c r="U6" s="20" t="str">
        <f>VLOOKUP(MONTH(Tabla1[[#This Row],[Fecha de recepción]]),Tabla2[],2,0)</f>
        <v>Mar</v>
      </c>
      <c r="V6" s="20">
        <f>YEAR(Tabla1[[#This Row],[Fecha de recepción]])</f>
        <v>2019</v>
      </c>
    </row>
    <row r="7" spans="1:26" ht="12.75" x14ac:dyDescent="0.25">
      <c r="A7" s="12" t="s">
        <v>14</v>
      </c>
      <c r="B7" s="18" t="s">
        <v>140</v>
      </c>
      <c r="C7" s="13" t="s">
        <v>17</v>
      </c>
      <c r="D7" s="14">
        <v>43539</v>
      </c>
      <c r="E7" s="1">
        <v>43551</v>
      </c>
      <c r="F7" s="29">
        <f>Tabla1[[#This Row],[Fecha de firma de Comparativo]]-Tabla1[[#This Row],[Fecha de recepción]]</f>
        <v>12</v>
      </c>
      <c r="G7" s="15" t="s">
        <v>299</v>
      </c>
      <c r="H7" s="16">
        <v>43541</v>
      </c>
      <c r="I7" s="16">
        <v>43549</v>
      </c>
      <c r="J7" s="20">
        <f>_xlfn.DAYS(Tabla1[[#This Row],[Fecha de Aprobación]],Tabla1[[#This Row],[Fecha de creación]])</f>
        <v>8</v>
      </c>
      <c r="K7" s="1">
        <v>43572</v>
      </c>
      <c r="L7" s="1">
        <v>43568</v>
      </c>
      <c r="M7" s="1">
        <v>43569</v>
      </c>
      <c r="N7" s="2">
        <f t="shared" si="0"/>
        <v>-173</v>
      </c>
      <c r="O7" s="30" t="s">
        <v>89</v>
      </c>
      <c r="P7" s="31" t="s">
        <v>63</v>
      </c>
      <c r="Q7" s="19" t="s">
        <v>110</v>
      </c>
      <c r="R7" s="18" t="s">
        <v>28</v>
      </c>
      <c r="S7" s="20">
        <f>_xlfn.DAYS(Tabla1[[#This Row],[Fecha Real de llegada a almacén/Obra]],Tabla1[[#This Row],[Fecha de recepción]])</f>
        <v>30</v>
      </c>
      <c r="T7" s="20">
        <f>_xlfn.DAYS(Tabla1[[#This Row],[Fecha de creación]],Tabla1[[#This Row],[Fecha de recepción]])</f>
        <v>2</v>
      </c>
      <c r="U7" s="20" t="str">
        <f>VLOOKUP(MONTH(Tabla1[[#This Row],[Fecha de recepción]]),Tabla2[],2,0)</f>
        <v>Mar</v>
      </c>
      <c r="V7" s="20">
        <f>YEAR(Tabla1[[#This Row],[Fecha de recepción]])</f>
        <v>2019</v>
      </c>
    </row>
    <row r="8" spans="1:26" ht="12.75" x14ac:dyDescent="0.25">
      <c r="A8" s="12" t="s">
        <v>14</v>
      </c>
      <c r="B8" s="18" t="s">
        <v>141</v>
      </c>
      <c r="C8" s="13" t="s">
        <v>18</v>
      </c>
      <c r="D8" s="14">
        <v>43282</v>
      </c>
      <c r="E8" s="1">
        <v>43306</v>
      </c>
      <c r="F8" s="29">
        <f>Tabla1[[#This Row],[Fecha de firma de Comparativo]]-Tabla1[[#This Row],[Fecha de recepción]]</f>
        <v>24</v>
      </c>
      <c r="G8" s="15" t="s">
        <v>300</v>
      </c>
      <c r="H8" s="16">
        <v>43283</v>
      </c>
      <c r="I8" s="16">
        <v>43292</v>
      </c>
      <c r="J8" s="20">
        <f>_xlfn.DAYS(Tabla1[[#This Row],[Fecha de Aprobación]],Tabla1[[#This Row],[Fecha de creación]])</f>
        <v>9</v>
      </c>
      <c r="K8" s="1">
        <v>43307</v>
      </c>
      <c r="L8" s="1">
        <v>43317</v>
      </c>
      <c r="M8" s="1">
        <v>43321</v>
      </c>
      <c r="N8" s="2">
        <f t="shared" si="0"/>
        <v>78</v>
      </c>
      <c r="O8" s="30" t="s">
        <v>90</v>
      </c>
      <c r="P8" s="31" t="s">
        <v>64</v>
      </c>
      <c r="Q8" s="19" t="s">
        <v>105</v>
      </c>
      <c r="R8" s="18" t="s">
        <v>11</v>
      </c>
      <c r="S8" s="20">
        <f>_xlfn.DAYS(Tabla1[[#This Row],[Fecha Real de llegada a almacén/Obra]],Tabla1[[#This Row],[Fecha de recepción]])</f>
        <v>39</v>
      </c>
      <c r="T8" s="20">
        <f>_xlfn.DAYS(Tabla1[[#This Row],[Fecha de creación]],Tabla1[[#This Row],[Fecha de recepción]])</f>
        <v>1</v>
      </c>
      <c r="U8" s="20" t="str">
        <f>VLOOKUP(MONTH(Tabla1[[#This Row],[Fecha de recepción]]),Tabla2[],2,0)</f>
        <v>Jul</v>
      </c>
      <c r="V8" s="20">
        <f>YEAR(Tabla1[[#This Row],[Fecha de recepción]])</f>
        <v>2018</v>
      </c>
    </row>
    <row r="9" spans="1:26" ht="12.75" x14ac:dyDescent="0.25">
      <c r="A9" s="12" t="s">
        <v>14</v>
      </c>
      <c r="B9" s="18" t="s">
        <v>142</v>
      </c>
      <c r="C9" s="13" t="s">
        <v>19</v>
      </c>
      <c r="D9" s="14">
        <v>43428</v>
      </c>
      <c r="E9" s="1">
        <v>43457</v>
      </c>
      <c r="F9" s="29">
        <f>Tabla1[[#This Row],[Fecha de firma de Comparativo]]-Tabla1[[#This Row],[Fecha de recepción]]</f>
        <v>29</v>
      </c>
      <c r="G9" s="15" t="s">
        <v>301</v>
      </c>
      <c r="H9" s="16">
        <v>43432</v>
      </c>
      <c r="I9" s="16">
        <v>43440</v>
      </c>
      <c r="J9" s="20">
        <f>_xlfn.DAYS(Tabla1[[#This Row],[Fecha de Aprobación]],Tabla1[[#This Row],[Fecha de creación]])</f>
        <v>8</v>
      </c>
      <c r="K9" s="1">
        <v>43467</v>
      </c>
      <c r="L9" s="1">
        <v>43476</v>
      </c>
      <c r="M9" s="1">
        <v>43455</v>
      </c>
      <c r="N9" s="2">
        <f t="shared" si="0"/>
        <v>-81</v>
      </c>
      <c r="O9" s="30" t="s">
        <v>91</v>
      </c>
      <c r="P9" s="31" t="s">
        <v>65</v>
      </c>
      <c r="Q9" s="19" t="s">
        <v>106</v>
      </c>
      <c r="R9" s="18" t="s">
        <v>11</v>
      </c>
      <c r="S9" s="20">
        <f>_xlfn.DAYS(Tabla1[[#This Row],[Fecha Real de llegada a almacén/Obra]],Tabla1[[#This Row],[Fecha de recepción]])</f>
        <v>27</v>
      </c>
      <c r="T9" s="20">
        <f>_xlfn.DAYS(Tabla1[[#This Row],[Fecha de creación]],Tabla1[[#This Row],[Fecha de recepción]])</f>
        <v>4</v>
      </c>
      <c r="U9" s="20" t="str">
        <f>VLOOKUP(MONTH(Tabla1[[#This Row],[Fecha de recepción]]),Tabla2[],2,0)</f>
        <v>Nov</v>
      </c>
      <c r="V9" s="20">
        <f>YEAR(Tabla1[[#This Row],[Fecha de recepción]])</f>
        <v>2018</v>
      </c>
    </row>
    <row r="10" spans="1:26" ht="12.75" x14ac:dyDescent="0.25">
      <c r="A10" s="12" t="s">
        <v>14</v>
      </c>
      <c r="B10" s="18" t="s">
        <v>143</v>
      </c>
      <c r="C10" s="13" t="s">
        <v>20</v>
      </c>
      <c r="D10" s="14">
        <v>43130</v>
      </c>
      <c r="E10" s="1">
        <v>43162</v>
      </c>
      <c r="F10" s="29">
        <f>Tabla1[[#This Row],[Fecha de firma de Comparativo]]-Tabla1[[#This Row],[Fecha de recepción]]</f>
        <v>32</v>
      </c>
      <c r="G10" s="15" t="s">
        <v>302</v>
      </c>
      <c r="H10" s="16">
        <v>43140</v>
      </c>
      <c r="I10" s="16">
        <v>43145</v>
      </c>
      <c r="J10" s="20">
        <f>_xlfn.DAYS(Tabla1[[#This Row],[Fecha de Aprobación]],Tabla1[[#This Row],[Fecha de creación]])</f>
        <v>5</v>
      </c>
      <c r="K10" s="1">
        <v>43163</v>
      </c>
      <c r="L10" s="1">
        <v>43145</v>
      </c>
      <c r="M10" s="1">
        <v>43155</v>
      </c>
      <c r="N10" s="2">
        <f t="shared" si="0"/>
        <v>250</v>
      </c>
      <c r="O10" s="30" t="s">
        <v>92</v>
      </c>
      <c r="P10" s="34" t="s">
        <v>66</v>
      </c>
      <c r="Q10" s="19" t="s">
        <v>107</v>
      </c>
      <c r="R10" s="18" t="s">
        <v>28</v>
      </c>
      <c r="S10" s="20">
        <f>_xlfn.DAYS(Tabla1[[#This Row],[Fecha Real de llegada a almacén/Obra]],Tabla1[[#This Row],[Fecha de recepción]])</f>
        <v>25</v>
      </c>
      <c r="T10" s="20">
        <f>_xlfn.DAYS(Tabla1[[#This Row],[Fecha de creación]],Tabla1[[#This Row],[Fecha de recepción]])</f>
        <v>10</v>
      </c>
      <c r="U10" s="20" t="str">
        <f>VLOOKUP(MONTH(Tabla1[[#This Row],[Fecha de recepción]]),Tabla2[],2,0)</f>
        <v>Ene</v>
      </c>
      <c r="V10" s="20">
        <f>YEAR(Tabla1[[#This Row],[Fecha de recepción]])</f>
        <v>2018</v>
      </c>
    </row>
    <row r="11" spans="1:26" ht="12.75" x14ac:dyDescent="0.25">
      <c r="A11" s="12" t="s">
        <v>14</v>
      </c>
      <c r="B11" s="18" t="s">
        <v>144</v>
      </c>
      <c r="C11" s="13" t="s">
        <v>21</v>
      </c>
      <c r="D11" s="14">
        <v>43189</v>
      </c>
      <c r="E11" s="1">
        <v>43248</v>
      </c>
      <c r="F11" s="29">
        <f>Tabla1[[#This Row],[Fecha de firma de Comparativo]]-Tabla1[[#This Row],[Fecha de recepción]]</f>
        <v>59</v>
      </c>
      <c r="G11" s="15" t="s">
        <v>303</v>
      </c>
      <c r="H11" s="16">
        <v>43190</v>
      </c>
      <c r="I11" s="16">
        <v>43196</v>
      </c>
      <c r="J11" s="20">
        <f>_xlfn.DAYS(Tabla1[[#This Row],[Fecha de Aprobación]],Tabla1[[#This Row],[Fecha de creación]])</f>
        <v>6</v>
      </c>
      <c r="K11" s="1">
        <v>43201</v>
      </c>
      <c r="L11" s="1">
        <v>43243</v>
      </c>
      <c r="M11" s="1">
        <v>43222</v>
      </c>
      <c r="N11" s="2">
        <f t="shared" si="0"/>
        <v>152</v>
      </c>
      <c r="O11" s="30" t="s">
        <v>93</v>
      </c>
      <c r="P11" s="31" t="s">
        <v>67</v>
      </c>
      <c r="Q11" s="19" t="s">
        <v>108</v>
      </c>
      <c r="R11" s="18" t="s">
        <v>28</v>
      </c>
      <c r="S11" s="20">
        <f>_xlfn.DAYS(Tabla1[[#This Row],[Fecha Real de llegada a almacén/Obra]],Tabla1[[#This Row],[Fecha de recepción]])</f>
        <v>33</v>
      </c>
      <c r="T11" s="20">
        <f>_xlfn.DAYS(Tabla1[[#This Row],[Fecha de creación]],Tabla1[[#This Row],[Fecha de recepción]])</f>
        <v>1</v>
      </c>
      <c r="U11" s="20" t="str">
        <f>VLOOKUP(MONTH(Tabla1[[#This Row],[Fecha de recepción]]),Tabla2[],2,0)</f>
        <v>Mar</v>
      </c>
      <c r="V11" s="20">
        <f>YEAR(Tabla1[[#This Row],[Fecha de recepción]])</f>
        <v>2018</v>
      </c>
    </row>
    <row r="12" spans="1:26" ht="12.75" x14ac:dyDescent="0.25">
      <c r="A12" s="12" t="s">
        <v>14</v>
      </c>
      <c r="B12" s="18" t="s">
        <v>145</v>
      </c>
      <c r="C12" s="13" t="s">
        <v>22</v>
      </c>
      <c r="D12" s="14">
        <v>43178</v>
      </c>
      <c r="E12" s="1">
        <v>43195</v>
      </c>
      <c r="F12" s="29">
        <f>Tabla1[[#This Row],[Fecha de firma de Comparativo]]-Tabla1[[#This Row],[Fecha de recepción]]</f>
        <v>17</v>
      </c>
      <c r="G12" s="15" t="s">
        <v>304</v>
      </c>
      <c r="H12" s="16">
        <v>43185</v>
      </c>
      <c r="I12" s="16">
        <v>43195</v>
      </c>
      <c r="J12" s="20">
        <f>_xlfn.DAYS(Tabla1[[#This Row],[Fecha de Aprobación]],Tabla1[[#This Row],[Fecha de creación]])</f>
        <v>10</v>
      </c>
      <c r="K12" s="1">
        <v>43237</v>
      </c>
      <c r="L12" s="1">
        <v>43189</v>
      </c>
      <c r="M12" s="1">
        <v>43213</v>
      </c>
      <c r="N12" s="2">
        <f t="shared" si="0"/>
        <v>206</v>
      </c>
      <c r="O12" s="30" t="s">
        <v>94</v>
      </c>
      <c r="P12" s="31" t="s">
        <v>82</v>
      </c>
      <c r="Q12" s="19" t="s">
        <v>109</v>
      </c>
      <c r="R12" s="18" t="s">
        <v>29</v>
      </c>
      <c r="S12" s="20">
        <f>_xlfn.DAYS(Tabla1[[#This Row],[Fecha Real de llegada a almacén/Obra]],Tabla1[[#This Row],[Fecha de recepción]])</f>
        <v>35</v>
      </c>
      <c r="T12" s="20">
        <f>_xlfn.DAYS(Tabla1[[#This Row],[Fecha de creación]],Tabla1[[#This Row],[Fecha de recepción]])</f>
        <v>7</v>
      </c>
      <c r="U12" s="20" t="str">
        <f>VLOOKUP(MONTH(Tabla1[[#This Row],[Fecha de recepción]]),Tabla2[],2,0)</f>
        <v>Mar</v>
      </c>
      <c r="V12" s="20">
        <f>YEAR(Tabla1[[#This Row],[Fecha de recepción]])</f>
        <v>2018</v>
      </c>
    </row>
    <row r="13" spans="1:26" ht="12.75" x14ac:dyDescent="0.25">
      <c r="A13" s="12" t="s">
        <v>14</v>
      </c>
      <c r="B13" s="18" t="s">
        <v>146</v>
      </c>
      <c r="C13" s="13" t="s">
        <v>30</v>
      </c>
      <c r="D13" s="14">
        <v>43171</v>
      </c>
      <c r="E13" s="1">
        <v>43205</v>
      </c>
      <c r="F13" s="29">
        <f>Tabla1[[#This Row],[Fecha de firma de Comparativo]]-Tabla1[[#This Row],[Fecha de recepción]]</f>
        <v>34</v>
      </c>
      <c r="G13" s="15" t="s">
        <v>305</v>
      </c>
      <c r="H13" s="16">
        <v>43179</v>
      </c>
      <c r="I13" s="16">
        <v>43188</v>
      </c>
      <c r="J13" s="20">
        <f>_xlfn.DAYS(Tabla1[[#This Row],[Fecha de Aprobación]],Tabla1[[#This Row],[Fecha de creación]])</f>
        <v>9</v>
      </c>
      <c r="K13" s="1">
        <v>43230</v>
      </c>
      <c r="L13" s="1">
        <v>43197</v>
      </c>
      <c r="M13" s="1">
        <v>43205</v>
      </c>
      <c r="N13" s="2">
        <f t="shared" si="0"/>
        <v>198</v>
      </c>
      <c r="O13" s="30" t="s">
        <v>95</v>
      </c>
      <c r="P13" s="31" t="s">
        <v>68</v>
      </c>
      <c r="Q13" s="19" t="s">
        <v>110</v>
      </c>
      <c r="R13" s="18" t="s">
        <v>29</v>
      </c>
      <c r="S13" s="20">
        <f>_xlfn.DAYS(Tabla1[[#This Row],[Fecha Real de llegada a almacén/Obra]],Tabla1[[#This Row],[Fecha de recepción]])</f>
        <v>34</v>
      </c>
      <c r="T13" s="20">
        <f>_xlfn.DAYS(Tabla1[[#This Row],[Fecha de creación]],Tabla1[[#This Row],[Fecha de recepción]])</f>
        <v>8</v>
      </c>
      <c r="U13" s="20" t="str">
        <f>VLOOKUP(MONTH(Tabla1[[#This Row],[Fecha de recepción]]),Tabla2[],2,0)</f>
        <v>Mar</v>
      </c>
      <c r="V13" s="20">
        <f>YEAR(Tabla1[[#This Row],[Fecha de recepción]])</f>
        <v>2018</v>
      </c>
    </row>
    <row r="14" spans="1:26" ht="12.75" x14ac:dyDescent="0.25">
      <c r="A14" s="12" t="s">
        <v>14</v>
      </c>
      <c r="B14" s="18" t="s">
        <v>147</v>
      </c>
      <c r="C14" s="13" t="s">
        <v>10</v>
      </c>
      <c r="D14" s="14">
        <v>43348</v>
      </c>
      <c r="E14" s="1">
        <v>43396</v>
      </c>
      <c r="F14" s="29">
        <f>Tabla1[[#This Row],[Fecha de firma de Comparativo]]-Tabla1[[#This Row],[Fecha de recepción]]</f>
        <v>48</v>
      </c>
      <c r="G14" s="15" t="s">
        <v>306</v>
      </c>
      <c r="H14" s="16">
        <v>43357</v>
      </c>
      <c r="I14" s="16">
        <v>43363</v>
      </c>
      <c r="J14" s="20">
        <f>_xlfn.DAYS(Tabla1[[#This Row],[Fecha de Aprobación]],Tabla1[[#This Row],[Fecha de creación]])</f>
        <v>6</v>
      </c>
      <c r="K14" s="1">
        <v>43385</v>
      </c>
      <c r="L14" s="1">
        <v>43367</v>
      </c>
      <c r="M14" s="1">
        <v>43387</v>
      </c>
      <c r="N14" s="2">
        <f t="shared" si="0"/>
        <v>28</v>
      </c>
      <c r="O14" s="30" t="s">
        <v>96</v>
      </c>
      <c r="P14" s="31" t="s">
        <v>69</v>
      </c>
      <c r="Q14" s="19" t="s">
        <v>105</v>
      </c>
      <c r="R14" s="18" t="s">
        <v>29</v>
      </c>
      <c r="S14" s="20">
        <f>_xlfn.DAYS(Tabla1[[#This Row],[Fecha Real de llegada a almacén/Obra]],Tabla1[[#This Row],[Fecha de recepción]])</f>
        <v>39</v>
      </c>
      <c r="T14" s="20">
        <f>_xlfn.DAYS(Tabla1[[#This Row],[Fecha de creación]],Tabla1[[#This Row],[Fecha de recepción]])</f>
        <v>9</v>
      </c>
      <c r="U14" s="20" t="str">
        <f>VLOOKUP(MONTH(Tabla1[[#This Row],[Fecha de recepción]]),Tabla2[],2,0)</f>
        <v>Set</v>
      </c>
      <c r="V14" s="20">
        <f>YEAR(Tabla1[[#This Row],[Fecha de recepción]])</f>
        <v>2018</v>
      </c>
    </row>
    <row r="15" spans="1:26" ht="12.75" x14ac:dyDescent="0.25">
      <c r="A15" s="12" t="s">
        <v>14</v>
      </c>
      <c r="B15" s="18" t="s">
        <v>148</v>
      </c>
      <c r="C15" s="13" t="s">
        <v>31</v>
      </c>
      <c r="D15" s="14">
        <v>43344</v>
      </c>
      <c r="E15" s="1">
        <v>43373</v>
      </c>
      <c r="F15" s="29">
        <f>Tabla1[[#This Row],[Fecha de firma de Comparativo]]-Tabla1[[#This Row],[Fecha de recepción]]</f>
        <v>29</v>
      </c>
      <c r="G15" s="15" t="s">
        <v>307</v>
      </c>
      <c r="H15" s="16">
        <v>43345</v>
      </c>
      <c r="I15" s="16">
        <v>43354</v>
      </c>
      <c r="J15" s="20">
        <f>_xlfn.DAYS(Tabla1[[#This Row],[Fecha de Aprobación]],Tabla1[[#This Row],[Fecha de creación]])</f>
        <v>9</v>
      </c>
      <c r="K15" s="1">
        <v>43390</v>
      </c>
      <c r="L15" s="1">
        <v>43354</v>
      </c>
      <c r="M15" s="1">
        <v>43380</v>
      </c>
      <c r="N15" s="2">
        <f t="shared" si="0"/>
        <v>41</v>
      </c>
      <c r="O15" s="30" t="s">
        <v>97</v>
      </c>
      <c r="P15" s="31" t="s">
        <v>70</v>
      </c>
      <c r="Q15" s="19" t="s">
        <v>106</v>
      </c>
      <c r="R15" s="18" t="s">
        <v>28</v>
      </c>
      <c r="S15" s="20">
        <f>_xlfn.DAYS(Tabla1[[#This Row],[Fecha Real de llegada a almacén/Obra]],Tabla1[[#This Row],[Fecha de recepción]])</f>
        <v>36</v>
      </c>
      <c r="T15" s="20">
        <f>_xlfn.DAYS(Tabla1[[#This Row],[Fecha de creación]],Tabla1[[#This Row],[Fecha de recepción]])</f>
        <v>1</v>
      </c>
      <c r="U15" s="20" t="str">
        <f>VLOOKUP(MONTH(Tabla1[[#This Row],[Fecha de recepción]]),Tabla2[],2,0)</f>
        <v>Set</v>
      </c>
      <c r="V15" s="20">
        <f>YEAR(Tabla1[[#This Row],[Fecha de recepción]])</f>
        <v>2018</v>
      </c>
    </row>
    <row r="16" spans="1:26" ht="12.75" x14ac:dyDescent="0.25">
      <c r="A16" s="12" t="s">
        <v>23</v>
      </c>
      <c r="B16" s="18" t="s">
        <v>149</v>
      </c>
      <c r="C16" s="13" t="s">
        <v>24</v>
      </c>
      <c r="D16" s="14">
        <v>43256</v>
      </c>
      <c r="E16" s="1">
        <v>43284</v>
      </c>
      <c r="F16" s="29">
        <f>Tabla1[[#This Row],[Fecha de firma de Comparativo]]-Tabla1[[#This Row],[Fecha de recepción]]</f>
        <v>28</v>
      </c>
      <c r="G16" s="15" t="s">
        <v>308</v>
      </c>
      <c r="H16" s="16">
        <v>43259</v>
      </c>
      <c r="I16" s="16">
        <v>43268</v>
      </c>
      <c r="J16" s="20">
        <f>_xlfn.DAYS(Tabla1[[#This Row],[Fecha de Aprobación]],Tabla1[[#This Row],[Fecha de creación]])</f>
        <v>9</v>
      </c>
      <c r="K16" s="1">
        <v>43281</v>
      </c>
      <c r="L16" s="1">
        <v>43278</v>
      </c>
      <c r="M16" s="1">
        <v>43291</v>
      </c>
      <c r="N16" s="2">
        <f t="shared" si="0"/>
        <v>117</v>
      </c>
      <c r="O16" s="31" t="s">
        <v>98</v>
      </c>
      <c r="P16" s="31" t="s">
        <v>71</v>
      </c>
      <c r="Q16" s="19" t="s">
        <v>107</v>
      </c>
      <c r="R16" s="18" t="s">
        <v>28</v>
      </c>
      <c r="S16" s="20">
        <f>_xlfn.DAYS(Tabla1[[#This Row],[Fecha Real de llegada a almacén/Obra]],Tabla1[[#This Row],[Fecha de recepción]])</f>
        <v>35</v>
      </c>
      <c r="T16" s="20">
        <f>_xlfn.DAYS(Tabla1[[#This Row],[Fecha de creación]],Tabla1[[#This Row],[Fecha de recepción]])</f>
        <v>3</v>
      </c>
      <c r="U16" s="20" t="str">
        <f>VLOOKUP(MONTH(Tabla1[[#This Row],[Fecha de recepción]]),Tabla2[],2,0)</f>
        <v>Jun</v>
      </c>
      <c r="V16" s="20">
        <f>YEAR(Tabla1[[#This Row],[Fecha de recepción]])</f>
        <v>2018</v>
      </c>
    </row>
    <row r="17" spans="1:22" ht="12.75" x14ac:dyDescent="0.25">
      <c r="A17" s="12" t="s">
        <v>25</v>
      </c>
      <c r="B17" s="18" t="s">
        <v>150</v>
      </c>
      <c r="C17" s="13" t="s">
        <v>26</v>
      </c>
      <c r="D17" s="14">
        <v>43131</v>
      </c>
      <c r="E17" s="1">
        <v>43180</v>
      </c>
      <c r="F17" s="29">
        <f>Tabla1[[#This Row],[Fecha de firma de Comparativo]]-Tabla1[[#This Row],[Fecha de recepción]]</f>
        <v>49</v>
      </c>
      <c r="G17" s="15" t="s">
        <v>309</v>
      </c>
      <c r="H17" s="16">
        <v>43138</v>
      </c>
      <c r="I17" s="16">
        <v>43147</v>
      </c>
      <c r="J17" s="20">
        <f>_xlfn.DAYS(Tabla1[[#This Row],[Fecha de Aprobación]],Tabla1[[#This Row],[Fecha de creación]])</f>
        <v>9</v>
      </c>
      <c r="K17" s="1">
        <v>43190</v>
      </c>
      <c r="L17" s="1">
        <v>43169</v>
      </c>
      <c r="M17" s="1">
        <v>43171</v>
      </c>
      <c r="N17" s="2">
        <f t="shared" si="0"/>
        <v>226</v>
      </c>
      <c r="O17" s="31" t="s">
        <v>99</v>
      </c>
      <c r="P17" s="31" t="s">
        <v>72</v>
      </c>
      <c r="Q17" s="19" t="s">
        <v>108</v>
      </c>
      <c r="R17" s="18" t="s">
        <v>28</v>
      </c>
      <c r="S17" s="20">
        <f>_xlfn.DAYS(Tabla1[[#This Row],[Fecha Real de llegada a almacén/Obra]],Tabla1[[#This Row],[Fecha de recepción]])</f>
        <v>40</v>
      </c>
      <c r="T17" s="20">
        <f>_xlfn.DAYS(Tabla1[[#This Row],[Fecha de creación]],Tabla1[[#This Row],[Fecha de recepción]])</f>
        <v>7</v>
      </c>
      <c r="U17" s="20" t="str">
        <f>VLOOKUP(MONTH(Tabla1[[#This Row],[Fecha de recepción]]),Tabla2[],2,0)</f>
        <v>Ene</v>
      </c>
      <c r="V17" s="20">
        <f>YEAR(Tabla1[[#This Row],[Fecha de recepción]])</f>
        <v>2018</v>
      </c>
    </row>
    <row r="18" spans="1:22" ht="12.75" x14ac:dyDescent="0.25">
      <c r="A18" s="12" t="s">
        <v>25</v>
      </c>
      <c r="B18" s="18" t="s">
        <v>151</v>
      </c>
      <c r="C18" s="13" t="s">
        <v>27</v>
      </c>
      <c r="D18" s="14">
        <v>43238</v>
      </c>
      <c r="E18" s="1">
        <v>43271</v>
      </c>
      <c r="F18" s="29">
        <f>Tabla1[[#This Row],[Fecha de firma de Comparativo]]-Tabla1[[#This Row],[Fecha de recepción]]</f>
        <v>33</v>
      </c>
      <c r="G18" s="15" t="s">
        <v>310</v>
      </c>
      <c r="H18" s="16">
        <v>43242</v>
      </c>
      <c r="I18" s="16">
        <v>43248</v>
      </c>
      <c r="J18" s="20">
        <f>_xlfn.DAYS(Tabla1[[#This Row],[Fecha de Aprobación]],Tabla1[[#This Row],[Fecha de creación]])</f>
        <v>6</v>
      </c>
      <c r="K18" s="1">
        <v>43290</v>
      </c>
      <c r="L18" s="1">
        <v>43251</v>
      </c>
      <c r="M18" s="1">
        <v>43267</v>
      </c>
      <c r="N18" s="2">
        <f t="shared" si="0"/>
        <v>144</v>
      </c>
      <c r="O18" s="30" t="s">
        <v>100</v>
      </c>
      <c r="P18" s="34" t="s">
        <v>73</v>
      </c>
      <c r="Q18" s="19" t="s">
        <v>109</v>
      </c>
      <c r="R18" s="18" t="s">
        <v>28</v>
      </c>
      <c r="S18" s="20">
        <f>_xlfn.DAYS(Tabla1[[#This Row],[Fecha Real de llegada a almacén/Obra]],Tabla1[[#This Row],[Fecha de recepción]])</f>
        <v>29</v>
      </c>
      <c r="T18" s="20">
        <f>_xlfn.DAYS(Tabla1[[#This Row],[Fecha de creación]],Tabla1[[#This Row],[Fecha de recepción]])</f>
        <v>4</v>
      </c>
      <c r="U18" s="20" t="str">
        <f>VLOOKUP(MONTH(Tabla1[[#This Row],[Fecha de recepción]]),Tabla2[],2,0)</f>
        <v>May</v>
      </c>
      <c r="V18" s="20">
        <f>YEAR(Tabla1[[#This Row],[Fecha de recepción]])</f>
        <v>2018</v>
      </c>
    </row>
    <row r="19" spans="1:22" ht="12.75" x14ac:dyDescent="0.25">
      <c r="A19" s="12" t="s">
        <v>14</v>
      </c>
      <c r="B19" s="18" t="s">
        <v>152</v>
      </c>
      <c r="C19" s="13" t="s">
        <v>10</v>
      </c>
      <c r="D19" s="14">
        <v>43162</v>
      </c>
      <c r="E19" s="1">
        <v>43207</v>
      </c>
      <c r="F19" s="29">
        <f>Tabla1[[#This Row],[Fecha de firma de Comparativo]]-Tabla1[[#This Row],[Fecha de recepción]]</f>
        <v>45</v>
      </c>
      <c r="G19" s="15" t="s">
        <v>311</v>
      </c>
      <c r="H19" s="16">
        <v>43172</v>
      </c>
      <c r="I19" s="16">
        <v>43182</v>
      </c>
      <c r="J19" s="20">
        <f>_xlfn.DAYS(Tabla1[[#This Row],[Fecha de Aprobación]],Tabla1[[#This Row],[Fecha de creación]])</f>
        <v>10</v>
      </c>
      <c r="K19" s="1">
        <v>43215</v>
      </c>
      <c r="L19" s="1">
        <v>43188</v>
      </c>
      <c r="M19" s="1">
        <v>43207</v>
      </c>
      <c r="N19" s="2">
        <f t="shared" si="0"/>
        <v>207</v>
      </c>
      <c r="O19" s="30" t="s">
        <v>101</v>
      </c>
      <c r="P19" s="34" t="s">
        <v>74</v>
      </c>
      <c r="Q19" s="19" t="s">
        <v>110</v>
      </c>
      <c r="R19" s="18" t="s">
        <v>11</v>
      </c>
      <c r="S19" s="20">
        <f>_xlfn.DAYS(Tabla1[[#This Row],[Fecha Real de llegada a almacén/Obra]],Tabla1[[#This Row],[Fecha de recepción]])</f>
        <v>45</v>
      </c>
      <c r="T19" s="20">
        <f>_xlfn.DAYS(Tabla1[[#This Row],[Fecha de creación]],Tabla1[[#This Row],[Fecha de recepción]])</f>
        <v>10</v>
      </c>
      <c r="U19" s="20" t="str">
        <f>VLOOKUP(MONTH(Tabla1[[#This Row],[Fecha de recepción]]),Tabla2[],2,0)</f>
        <v>Mar</v>
      </c>
      <c r="V19" s="20">
        <f>YEAR(Tabla1[[#This Row],[Fecha de recepción]])</f>
        <v>2018</v>
      </c>
    </row>
    <row r="20" spans="1:22" ht="12.75" x14ac:dyDescent="0.25">
      <c r="A20" s="12" t="s">
        <v>14</v>
      </c>
      <c r="B20" s="18" t="s">
        <v>153</v>
      </c>
      <c r="C20" s="13" t="s">
        <v>32</v>
      </c>
      <c r="D20" s="14">
        <v>43522</v>
      </c>
      <c r="E20" s="1">
        <v>43571</v>
      </c>
      <c r="F20" s="29">
        <f>Tabla1[[#This Row],[Fecha de firma de Comparativo]]-Tabla1[[#This Row],[Fecha de recepción]]</f>
        <v>49</v>
      </c>
      <c r="G20" s="15" t="s">
        <v>312</v>
      </c>
      <c r="H20" s="16">
        <v>43531</v>
      </c>
      <c r="I20" s="16">
        <v>43540</v>
      </c>
      <c r="J20" s="20">
        <f>_xlfn.DAYS(Tabla1[[#This Row],[Fecha de Aprobación]],Tabla1[[#This Row],[Fecha de creación]])</f>
        <v>9</v>
      </c>
      <c r="K20" s="1">
        <v>43536</v>
      </c>
      <c r="L20" s="1">
        <v>43547</v>
      </c>
      <c r="M20" s="1">
        <v>43564</v>
      </c>
      <c r="N20" s="2">
        <f t="shared" si="0"/>
        <v>-152</v>
      </c>
      <c r="O20" s="30" t="s">
        <v>84</v>
      </c>
      <c r="P20" s="34" t="s">
        <v>75</v>
      </c>
      <c r="Q20" s="19" t="s">
        <v>105</v>
      </c>
      <c r="R20" s="18" t="s">
        <v>11</v>
      </c>
      <c r="S20" s="20">
        <f>_xlfn.DAYS(Tabla1[[#This Row],[Fecha Real de llegada a almacén/Obra]],Tabla1[[#This Row],[Fecha de recepción]])</f>
        <v>42</v>
      </c>
      <c r="T20" s="20">
        <f>_xlfn.DAYS(Tabla1[[#This Row],[Fecha de creación]],Tabla1[[#This Row],[Fecha de recepción]])</f>
        <v>9</v>
      </c>
      <c r="U20" s="20" t="str">
        <f>VLOOKUP(MONTH(Tabla1[[#This Row],[Fecha de recepción]]),Tabla2[],2,0)</f>
        <v>Feb</v>
      </c>
      <c r="V20" s="20">
        <f>YEAR(Tabla1[[#This Row],[Fecha de recepción]])</f>
        <v>2019</v>
      </c>
    </row>
    <row r="21" spans="1:22" ht="12.75" x14ac:dyDescent="0.25">
      <c r="A21" s="12" t="s">
        <v>9</v>
      </c>
      <c r="B21" s="18" t="s">
        <v>154</v>
      </c>
      <c r="C21" s="13" t="s">
        <v>10</v>
      </c>
      <c r="D21" s="14">
        <v>43405</v>
      </c>
      <c r="E21" s="1">
        <v>43447</v>
      </c>
      <c r="F21" s="29">
        <f>Tabla1[[#This Row],[Fecha de firma de Comparativo]]-Tabla1[[#This Row],[Fecha de recepción]]</f>
        <v>42</v>
      </c>
      <c r="G21" s="15" t="s">
        <v>313</v>
      </c>
      <c r="H21" s="16">
        <v>43414</v>
      </c>
      <c r="I21" s="16">
        <v>43424</v>
      </c>
      <c r="J21" s="20">
        <f>_xlfn.DAYS(Tabla1[[#This Row],[Fecha de Aprobación]],Tabla1[[#This Row],[Fecha de creación]])</f>
        <v>10</v>
      </c>
      <c r="K21" s="1">
        <v>43419</v>
      </c>
      <c r="L21" s="1">
        <v>43447</v>
      </c>
      <c r="M21" s="1">
        <v>43449</v>
      </c>
      <c r="N21" s="2">
        <f t="shared" si="0"/>
        <v>-52</v>
      </c>
      <c r="O21" s="30" t="s">
        <v>85</v>
      </c>
      <c r="P21" s="34" t="s">
        <v>76</v>
      </c>
      <c r="Q21" s="19" t="s">
        <v>106</v>
      </c>
      <c r="R21" s="18" t="s">
        <v>11</v>
      </c>
      <c r="S21" s="20">
        <f>_xlfn.DAYS(Tabla1[[#This Row],[Fecha Real de llegada a almacén/Obra]],Tabla1[[#This Row],[Fecha de recepción]])</f>
        <v>44</v>
      </c>
      <c r="T21" s="20">
        <f>_xlfn.DAYS(Tabla1[[#This Row],[Fecha de creación]],Tabla1[[#This Row],[Fecha de recepción]])</f>
        <v>9</v>
      </c>
      <c r="U21" s="20" t="str">
        <f>VLOOKUP(MONTH(Tabla1[[#This Row],[Fecha de recepción]]),Tabla2[],2,0)</f>
        <v>Nov</v>
      </c>
      <c r="V21" s="20">
        <f>YEAR(Tabla1[[#This Row],[Fecha de recepción]])</f>
        <v>2018</v>
      </c>
    </row>
    <row r="22" spans="1:22" ht="12" customHeight="1" x14ac:dyDescent="0.25">
      <c r="A22" s="12" t="s">
        <v>14</v>
      </c>
      <c r="B22" s="18" t="s">
        <v>155</v>
      </c>
      <c r="C22" s="13" t="s">
        <v>12</v>
      </c>
      <c r="D22" s="14">
        <v>43279</v>
      </c>
      <c r="E22" s="1">
        <v>43289</v>
      </c>
      <c r="F22" s="29">
        <f>Tabla1[[#This Row],[Fecha de firma de Comparativo]]-Tabla1[[#This Row],[Fecha de recepción]]</f>
        <v>10</v>
      </c>
      <c r="G22" s="15" t="s">
        <v>314</v>
      </c>
      <c r="H22" s="16">
        <v>43283</v>
      </c>
      <c r="I22" s="16">
        <v>43290</v>
      </c>
      <c r="J22" s="20">
        <f>_xlfn.DAYS(Tabla1[[#This Row],[Fecha de Aprobación]],Tabla1[[#This Row],[Fecha de creación]])</f>
        <v>7</v>
      </c>
      <c r="K22" s="1">
        <v>43306</v>
      </c>
      <c r="L22" s="1">
        <v>43325</v>
      </c>
      <c r="M22" s="1">
        <v>43300</v>
      </c>
      <c r="N22" s="2">
        <f t="shared" si="0"/>
        <v>70</v>
      </c>
      <c r="O22" s="30" t="s">
        <v>86</v>
      </c>
      <c r="P22" s="34" t="s">
        <v>77</v>
      </c>
      <c r="Q22" s="19" t="s">
        <v>107</v>
      </c>
      <c r="R22" s="18" t="s">
        <v>11</v>
      </c>
      <c r="S22" s="20">
        <f>_xlfn.DAYS(Tabla1[[#This Row],[Fecha Real de llegada a almacén/Obra]],Tabla1[[#This Row],[Fecha de recepción]])</f>
        <v>21</v>
      </c>
      <c r="T22" s="20">
        <f>_xlfn.DAYS(Tabla1[[#This Row],[Fecha de creación]],Tabla1[[#This Row],[Fecha de recepción]])</f>
        <v>4</v>
      </c>
      <c r="U22" s="20" t="str">
        <f>VLOOKUP(MONTH(Tabla1[[#This Row],[Fecha de recepción]]),Tabla2[],2,0)</f>
        <v>Jun</v>
      </c>
      <c r="V22" s="20">
        <f>YEAR(Tabla1[[#This Row],[Fecha de recepción]])</f>
        <v>2018</v>
      </c>
    </row>
    <row r="23" spans="1:22" s="21" customFormat="1" ht="12.75" x14ac:dyDescent="0.25">
      <c r="A23" s="12" t="s">
        <v>9</v>
      </c>
      <c r="B23" s="18" t="s">
        <v>156</v>
      </c>
      <c r="C23" s="3" t="s">
        <v>13</v>
      </c>
      <c r="D23" s="14">
        <v>43330</v>
      </c>
      <c r="E23" s="1">
        <v>43367</v>
      </c>
      <c r="F23" s="29">
        <f>Tabla1[[#This Row],[Fecha de firma de Comparativo]]-Tabla1[[#This Row],[Fecha de recepción]]</f>
        <v>37</v>
      </c>
      <c r="G23" s="15" t="s">
        <v>315</v>
      </c>
      <c r="H23" s="16">
        <v>43331</v>
      </c>
      <c r="I23" s="16">
        <v>43337</v>
      </c>
      <c r="J23" s="21">
        <f>_xlfn.DAYS(Tabla1[[#This Row],[Fecha de Aprobación]],Tabla1[[#This Row],[Fecha de creación]])</f>
        <v>6</v>
      </c>
      <c r="K23" s="1">
        <v>43366</v>
      </c>
      <c r="L23" s="1">
        <v>43370</v>
      </c>
      <c r="M23" s="1">
        <v>43357</v>
      </c>
      <c r="N23" s="2">
        <f t="shared" si="0"/>
        <v>25</v>
      </c>
      <c r="O23" s="31" t="s">
        <v>87</v>
      </c>
      <c r="P23" s="34" t="s">
        <v>78</v>
      </c>
      <c r="Q23" s="19" t="s">
        <v>108</v>
      </c>
      <c r="R23" s="18" t="s">
        <v>11</v>
      </c>
      <c r="S23" s="21">
        <f>_xlfn.DAYS(Tabla1[[#This Row],[Fecha Real de llegada a almacén/Obra]],Tabla1[[#This Row],[Fecha de recepción]])</f>
        <v>27</v>
      </c>
      <c r="T23" s="21">
        <f>_xlfn.DAYS(Tabla1[[#This Row],[Fecha de creación]],Tabla1[[#This Row],[Fecha de recepción]])</f>
        <v>1</v>
      </c>
      <c r="U23" s="21" t="str">
        <f>VLOOKUP(MONTH(Tabla1[[#This Row],[Fecha de recepción]]),Tabla2[],2,0)</f>
        <v>Ago</v>
      </c>
      <c r="V23" s="21">
        <f>YEAR(Tabla1[[#This Row],[Fecha de recepción]])</f>
        <v>2018</v>
      </c>
    </row>
    <row r="24" spans="1:22" ht="12.75" x14ac:dyDescent="0.25">
      <c r="A24" s="12" t="s">
        <v>9</v>
      </c>
      <c r="B24" s="18" t="s">
        <v>157</v>
      </c>
      <c r="C24" s="13" t="s">
        <v>15</v>
      </c>
      <c r="D24" s="14">
        <v>43358</v>
      </c>
      <c r="E24" s="1">
        <v>43388</v>
      </c>
      <c r="F24" s="29">
        <f>Tabla1[[#This Row],[Fecha de firma de Comparativo]]-Tabla1[[#This Row],[Fecha de recepción]]</f>
        <v>30</v>
      </c>
      <c r="G24" s="15" t="s">
        <v>316</v>
      </c>
      <c r="H24" s="16">
        <v>43366</v>
      </c>
      <c r="I24" s="16">
        <v>43372</v>
      </c>
      <c r="J24" s="20">
        <f>_xlfn.DAYS(Tabla1[[#This Row],[Fecha de Aprobación]],Tabla1[[#This Row],[Fecha de creación]])</f>
        <v>6</v>
      </c>
      <c r="K24" s="1">
        <v>43387</v>
      </c>
      <c r="L24" s="1">
        <v>43407</v>
      </c>
      <c r="M24" s="1">
        <v>43385</v>
      </c>
      <c r="N24" s="2">
        <f t="shared" si="0"/>
        <v>-12</v>
      </c>
      <c r="O24" s="30" t="s">
        <v>88</v>
      </c>
      <c r="P24" s="34" t="s">
        <v>79</v>
      </c>
      <c r="Q24" s="19" t="s">
        <v>109</v>
      </c>
      <c r="R24" s="18" t="s">
        <v>28</v>
      </c>
      <c r="S24" s="20">
        <f>_xlfn.DAYS(Tabla1[[#This Row],[Fecha Real de llegada a almacén/Obra]],Tabla1[[#This Row],[Fecha de recepción]])</f>
        <v>27</v>
      </c>
      <c r="T24" s="20">
        <f>_xlfn.DAYS(Tabla1[[#This Row],[Fecha de creación]],Tabla1[[#This Row],[Fecha de recepción]])</f>
        <v>8</v>
      </c>
      <c r="U24" s="20" t="str">
        <f>VLOOKUP(MONTH(Tabla1[[#This Row],[Fecha de recepción]]),Tabla2[],2,0)</f>
        <v>Set</v>
      </c>
      <c r="V24" s="20">
        <f>YEAR(Tabla1[[#This Row],[Fecha de recepción]])</f>
        <v>2018</v>
      </c>
    </row>
    <row r="25" spans="1:22" ht="12.75" x14ac:dyDescent="0.25">
      <c r="A25" s="12" t="s">
        <v>9</v>
      </c>
      <c r="B25" s="18" t="s">
        <v>158</v>
      </c>
      <c r="C25" s="13" t="s">
        <v>16</v>
      </c>
      <c r="D25" s="14">
        <v>43101</v>
      </c>
      <c r="E25" s="1">
        <v>43136</v>
      </c>
      <c r="F25" s="29">
        <f>Tabla1[[#This Row],[Fecha de firma de Comparativo]]-Tabla1[[#This Row],[Fecha de recepción]]</f>
        <v>35</v>
      </c>
      <c r="G25" s="15" t="s">
        <v>317</v>
      </c>
      <c r="H25" s="16">
        <v>43110</v>
      </c>
      <c r="I25" s="16">
        <v>43120</v>
      </c>
      <c r="J25" s="20">
        <f>_xlfn.DAYS(Tabla1[[#This Row],[Fecha de Aprobación]],Tabla1[[#This Row],[Fecha de creación]])</f>
        <v>10</v>
      </c>
      <c r="K25" s="1">
        <v>43143</v>
      </c>
      <c r="L25" s="1">
        <v>43156</v>
      </c>
      <c r="M25" s="1">
        <v>43140</v>
      </c>
      <c r="N25" s="2">
        <f t="shared" si="0"/>
        <v>239</v>
      </c>
      <c r="O25" s="30" t="s">
        <v>89</v>
      </c>
      <c r="P25" s="34" t="s">
        <v>80</v>
      </c>
      <c r="Q25" s="19" t="s">
        <v>110</v>
      </c>
      <c r="R25" s="18" t="s">
        <v>11</v>
      </c>
      <c r="S25" s="20">
        <f>_xlfn.DAYS(Tabla1[[#This Row],[Fecha Real de llegada a almacén/Obra]],Tabla1[[#This Row],[Fecha de recepción]])</f>
        <v>39</v>
      </c>
      <c r="T25" s="20">
        <f>_xlfn.DAYS(Tabla1[[#This Row],[Fecha de creación]],Tabla1[[#This Row],[Fecha de recepción]])</f>
        <v>9</v>
      </c>
      <c r="U25" s="20" t="str">
        <f>VLOOKUP(MONTH(Tabla1[[#This Row],[Fecha de recepción]]),Tabla2[],2,0)</f>
        <v>Ene</v>
      </c>
      <c r="V25" s="20">
        <f>YEAR(Tabla1[[#This Row],[Fecha de recepción]])</f>
        <v>2018</v>
      </c>
    </row>
    <row r="26" spans="1:22" ht="12.75" x14ac:dyDescent="0.25">
      <c r="A26" s="12" t="s">
        <v>14</v>
      </c>
      <c r="B26" s="18" t="s">
        <v>159</v>
      </c>
      <c r="C26" s="13" t="s">
        <v>17</v>
      </c>
      <c r="D26" s="14">
        <v>43333</v>
      </c>
      <c r="E26" s="1">
        <v>43364</v>
      </c>
      <c r="F26" s="29">
        <f>Tabla1[[#This Row],[Fecha de firma de Comparativo]]-Tabla1[[#This Row],[Fecha de recepción]]</f>
        <v>31</v>
      </c>
      <c r="G26" s="15" t="s">
        <v>318</v>
      </c>
      <c r="H26" s="16">
        <v>43341</v>
      </c>
      <c r="I26" s="16">
        <v>43349</v>
      </c>
      <c r="J26" s="20">
        <f>_xlfn.DAYS(Tabla1[[#This Row],[Fecha de Aprobación]],Tabla1[[#This Row],[Fecha de creación]])</f>
        <v>8</v>
      </c>
      <c r="K26" s="1">
        <v>43349</v>
      </c>
      <c r="L26" s="1">
        <v>43354</v>
      </c>
      <c r="M26" s="1">
        <v>43367</v>
      </c>
      <c r="N26" s="2">
        <f t="shared" si="0"/>
        <v>41</v>
      </c>
      <c r="O26" s="30" t="s">
        <v>90</v>
      </c>
      <c r="P26" s="34" t="s">
        <v>81</v>
      </c>
      <c r="Q26" s="19" t="s">
        <v>105</v>
      </c>
      <c r="R26" s="18" t="s">
        <v>11</v>
      </c>
      <c r="S26" s="20">
        <f>_xlfn.DAYS(Tabla1[[#This Row],[Fecha Real de llegada a almacén/Obra]],Tabla1[[#This Row],[Fecha de recepción]])</f>
        <v>34</v>
      </c>
      <c r="T26" s="20">
        <f>_xlfn.DAYS(Tabla1[[#This Row],[Fecha de creación]],Tabla1[[#This Row],[Fecha de recepción]])</f>
        <v>8</v>
      </c>
      <c r="U26" s="20" t="str">
        <f>VLOOKUP(MONTH(Tabla1[[#This Row],[Fecha de recepción]]),Tabla2[],2,0)</f>
        <v>Ago</v>
      </c>
      <c r="V26" s="20">
        <f>YEAR(Tabla1[[#This Row],[Fecha de recepción]])</f>
        <v>2018</v>
      </c>
    </row>
    <row r="27" spans="1:22" s="21" customFormat="1" ht="12.75" x14ac:dyDescent="0.25">
      <c r="A27" s="12" t="s">
        <v>14</v>
      </c>
      <c r="B27" s="18" t="s">
        <v>160</v>
      </c>
      <c r="C27" s="13" t="s">
        <v>18</v>
      </c>
      <c r="D27" s="14">
        <v>43461</v>
      </c>
      <c r="E27" s="1">
        <v>43487</v>
      </c>
      <c r="F27" s="29">
        <f>Tabla1[[#This Row],[Fecha de firma de Comparativo]]-Tabla1[[#This Row],[Fecha de recepción]]</f>
        <v>26</v>
      </c>
      <c r="G27" s="15" t="s">
        <v>319</v>
      </c>
      <c r="H27" s="16">
        <v>43467</v>
      </c>
      <c r="I27" s="16">
        <v>43472</v>
      </c>
      <c r="J27" s="21">
        <f>_xlfn.DAYS(Tabla1[[#This Row],[Fecha de Aprobación]],Tabla1[[#This Row],[Fecha de creación]])</f>
        <v>5</v>
      </c>
      <c r="K27" s="1">
        <v>43517</v>
      </c>
      <c r="L27" s="1">
        <v>43521</v>
      </c>
      <c r="M27" s="1">
        <v>43499</v>
      </c>
      <c r="N27" s="2">
        <f t="shared" si="0"/>
        <v>-126</v>
      </c>
      <c r="O27" s="30" t="s">
        <v>91</v>
      </c>
      <c r="P27" s="31" t="s">
        <v>58</v>
      </c>
      <c r="Q27" s="19" t="s">
        <v>106</v>
      </c>
      <c r="R27" s="18" t="s">
        <v>28</v>
      </c>
      <c r="S27" s="21">
        <f>_xlfn.DAYS(Tabla1[[#This Row],[Fecha Real de llegada a almacén/Obra]],Tabla1[[#This Row],[Fecha de recepción]])</f>
        <v>38</v>
      </c>
      <c r="T27" s="21">
        <f>_xlfn.DAYS(Tabla1[[#This Row],[Fecha de creación]],Tabla1[[#This Row],[Fecha de recepción]])</f>
        <v>6</v>
      </c>
      <c r="U27" s="21" t="str">
        <f>VLOOKUP(MONTH(Tabla1[[#This Row],[Fecha de recepción]]),Tabla2[],2,0)</f>
        <v>Dic</v>
      </c>
      <c r="V27" s="21">
        <f>YEAR(Tabla1[[#This Row],[Fecha de recepción]])</f>
        <v>2018</v>
      </c>
    </row>
    <row r="28" spans="1:22" ht="12.75" x14ac:dyDescent="0.25">
      <c r="A28" s="12" t="s">
        <v>14</v>
      </c>
      <c r="B28" s="18" t="s">
        <v>161</v>
      </c>
      <c r="C28" s="13" t="s">
        <v>19</v>
      </c>
      <c r="D28" s="14">
        <v>43207</v>
      </c>
      <c r="E28" s="1">
        <v>43265</v>
      </c>
      <c r="F28" s="29">
        <f>Tabla1[[#This Row],[Fecha de firma de Comparativo]]-Tabla1[[#This Row],[Fecha de recepción]]</f>
        <v>58</v>
      </c>
      <c r="G28" s="15" t="s">
        <v>320</v>
      </c>
      <c r="H28" s="16">
        <v>43209</v>
      </c>
      <c r="I28" s="16">
        <v>43218</v>
      </c>
      <c r="J28" s="20">
        <f>_xlfn.DAYS(Tabla1[[#This Row],[Fecha de Aprobación]],Tabla1[[#This Row],[Fecha de creación]])</f>
        <v>9</v>
      </c>
      <c r="K28" s="1">
        <v>43226</v>
      </c>
      <c r="L28" s="1">
        <v>43250</v>
      </c>
      <c r="M28" s="1">
        <v>43248</v>
      </c>
      <c r="N28" s="2">
        <f t="shared" si="0"/>
        <v>145</v>
      </c>
      <c r="O28" s="30" t="s">
        <v>92</v>
      </c>
      <c r="P28" s="31" t="s">
        <v>59</v>
      </c>
      <c r="Q28" s="19" t="s">
        <v>107</v>
      </c>
      <c r="R28" s="18" t="s">
        <v>28</v>
      </c>
      <c r="S28" s="20">
        <f>_xlfn.DAYS(Tabla1[[#This Row],[Fecha Real de llegada a almacén/Obra]],Tabla1[[#This Row],[Fecha de recepción]])</f>
        <v>41</v>
      </c>
      <c r="T28" s="20">
        <f>_xlfn.DAYS(Tabla1[[#This Row],[Fecha de creación]],Tabla1[[#This Row],[Fecha de recepción]])</f>
        <v>2</v>
      </c>
      <c r="U28" s="20" t="str">
        <f>VLOOKUP(MONTH(Tabla1[[#This Row],[Fecha de recepción]]),Tabla2[],2,0)</f>
        <v>Abr</v>
      </c>
      <c r="V28" s="20">
        <f>YEAR(Tabla1[[#This Row],[Fecha de recepción]])</f>
        <v>2018</v>
      </c>
    </row>
    <row r="29" spans="1:22" s="21" customFormat="1" ht="12.75" x14ac:dyDescent="0.25">
      <c r="A29" s="12" t="s">
        <v>14</v>
      </c>
      <c r="B29" s="18" t="s">
        <v>162</v>
      </c>
      <c r="C29" s="13" t="s">
        <v>20</v>
      </c>
      <c r="D29" s="14">
        <v>43213</v>
      </c>
      <c r="E29" s="1">
        <v>43265</v>
      </c>
      <c r="F29" s="29">
        <f>Tabla1[[#This Row],[Fecha de firma de Comparativo]]-Tabla1[[#This Row],[Fecha de recepción]]</f>
        <v>52</v>
      </c>
      <c r="G29" s="15" t="s">
        <v>321</v>
      </c>
      <c r="H29" s="16">
        <v>43220</v>
      </c>
      <c r="I29" s="16">
        <v>43230</v>
      </c>
      <c r="J29" s="21">
        <f>_xlfn.DAYS(Tabla1[[#This Row],[Fecha de Aprobación]],Tabla1[[#This Row],[Fecha de creación]])</f>
        <v>10</v>
      </c>
      <c r="K29" s="1">
        <v>43264</v>
      </c>
      <c r="L29" s="1">
        <v>43226</v>
      </c>
      <c r="M29" s="1">
        <v>43257</v>
      </c>
      <c r="N29" s="2">
        <f t="shared" si="0"/>
        <v>169</v>
      </c>
      <c r="O29" s="30" t="s">
        <v>93</v>
      </c>
      <c r="P29" s="31" t="s">
        <v>60</v>
      </c>
      <c r="Q29" s="19" t="s">
        <v>108</v>
      </c>
      <c r="R29" s="18" t="s">
        <v>29</v>
      </c>
      <c r="S29" s="21">
        <f>_xlfn.DAYS(Tabla1[[#This Row],[Fecha Real de llegada a almacén/Obra]],Tabla1[[#This Row],[Fecha de recepción]])</f>
        <v>44</v>
      </c>
      <c r="T29" s="21">
        <f>_xlfn.DAYS(Tabla1[[#This Row],[Fecha de creación]],Tabla1[[#This Row],[Fecha de recepción]])</f>
        <v>7</v>
      </c>
      <c r="U29" s="21" t="str">
        <f>VLOOKUP(MONTH(Tabla1[[#This Row],[Fecha de recepción]]),Tabla2[],2,0)</f>
        <v>Abr</v>
      </c>
      <c r="V29" s="21">
        <f>YEAR(Tabla1[[#This Row],[Fecha de recepción]])</f>
        <v>2018</v>
      </c>
    </row>
    <row r="30" spans="1:22" s="21" customFormat="1" ht="12.75" x14ac:dyDescent="0.25">
      <c r="A30" s="12" t="s">
        <v>14</v>
      </c>
      <c r="B30" s="18" t="s">
        <v>163</v>
      </c>
      <c r="C30" s="13" t="s">
        <v>21</v>
      </c>
      <c r="D30" s="14">
        <v>43259</v>
      </c>
      <c r="E30" s="1">
        <v>43309</v>
      </c>
      <c r="F30" s="29">
        <f>Tabla1[[#This Row],[Fecha de firma de Comparativo]]-Tabla1[[#This Row],[Fecha de recepción]]</f>
        <v>50</v>
      </c>
      <c r="G30" s="15" t="s">
        <v>322</v>
      </c>
      <c r="H30" s="16">
        <v>43269</v>
      </c>
      <c r="I30" s="16">
        <v>43278</v>
      </c>
      <c r="J30" s="21">
        <f>_xlfn.DAYS(Tabla1[[#This Row],[Fecha de Aprobación]],Tabla1[[#This Row],[Fecha de creación]])</f>
        <v>9</v>
      </c>
      <c r="K30" s="1">
        <v>43282</v>
      </c>
      <c r="L30" s="1">
        <v>43278</v>
      </c>
      <c r="M30" s="1">
        <v>43301</v>
      </c>
      <c r="N30" s="2">
        <f t="shared" si="0"/>
        <v>117</v>
      </c>
      <c r="O30" s="30" t="s">
        <v>94</v>
      </c>
      <c r="P30" s="31" t="s">
        <v>61</v>
      </c>
      <c r="Q30" s="19" t="s">
        <v>109</v>
      </c>
      <c r="R30" s="18" t="s">
        <v>29</v>
      </c>
      <c r="S30" s="21">
        <f>_xlfn.DAYS(Tabla1[[#This Row],[Fecha Real de llegada a almacén/Obra]],Tabla1[[#This Row],[Fecha de recepción]])</f>
        <v>42</v>
      </c>
      <c r="T30" s="21">
        <f>_xlfn.DAYS(Tabla1[[#This Row],[Fecha de creación]],Tabla1[[#This Row],[Fecha de recepción]])</f>
        <v>10</v>
      </c>
      <c r="U30" s="21" t="str">
        <f>VLOOKUP(MONTH(Tabla1[[#This Row],[Fecha de recepción]]),Tabla2[],2,0)</f>
        <v>Jun</v>
      </c>
      <c r="V30" s="21">
        <f>YEAR(Tabla1[[#This Row],[Fecha de recepción]])</f>
        <v>2018</v>
      </c>
    </row>
    <row r="31" spans="1:22" s="21" customFormat="1" ht="12.75" x14ac:dyDescent="0.25">
      <c r="A31" s="12" t="s">
        <v>14</v>
      </c>
      <c r="B31" s="18" t="s">
        <v>164</v>
      </c>
      <c r="C31" s="13" t="s">
        <v>22</v>
      </c>
      <c r="D31" s="14">
        <v>43497</v>
      </c>
      <c r="E31" s="1">
        <v>43516</v>
      </c>
      <c r="F31" s="29">
        <f>Tabla1[[#This Row],[Fecha de firma de Comparativo]]-Tabla1[[#This Row],[Fecha de recepción]]</f>
        <v>19</v>
      </c>
      <c r="G31" s="15" t="s">
        <v>323</v>
      </c>
      <c r="H31" s="16">
        <v>43499</v>
      </c>
      <c r="I31" s="16">
        <v>43506</v>
      </c>
      <c r="J31" s="21">
        <f>_xlfn.DAYS(Tabla1[[#This Row],[Fecha de Aprobación]],Tabla1[[#This Row],[Fecha de creación]])</f>
        <v>7</v>
      </c>
      <c r="K31" s="1">
        <v>43527</v>
      </c>
      <c r="L31" s="1">
        <v>43539</v>
      </c>
      <c r="M31" s="1">
        <v>43536</v>
      </c>
      <c r="N31" s="2">
        <f t="shared" si="0"/>
        <v>-144</v>
      </c>
      <c r="O31" s="30" t="s">
        <v>95</v>
      </c>
      <c r="P31" s="31" t="s">
        <v>62</v>
      </c>
      <c r="Q31" s="19" t="s">
        <v>110</v>
      </c>
      <c r="R31" s="18" t="s">
        <v>29</v>
      </c>
      <c r="S31" s="21">
        <f>_xlfn.DAYS(Tabla1[[#This Row],[Fecha Real de llegada a almacén/Obra]],Tabla1[[#This Row],[Fecha de recepción]])</f>
        <v>39</v>
      </c>
      <c r="T31" s="21">
        <f>_xlfn.DAYS(Tabla1[[#This Row],[Fecha de creación]],Tabla1[[#This Row],[Fecha de recepción]])</f>
        <v>2</v>
      </c>
      <c r="U31" s="21" t="str">
        <f>VLOOKUP(MONTH(Tabla1[[#This Row],[Fecha de recepción]]),Tabla2[],2,0)</f>
        <v>Feb</v>
      </c>
      <c r="V31" s="21">
        <f>YEAR(Tabla1[[#This Row],[Fecha de recepción]])</f>
        <v>2019</v>
      </c>
    </row>
    <row r="32" spans="1:22" s="21" customFormat="1" ht="12.75" x14ac:dyDescent="0.25">
      <c r="A32" s="12" t="s">
        <v>14</v>
      </c>
      <c r="B32" s="18" t="s">
        <v>165</v>
      </c>
      <c r="C32" s="13" t="s">
        <v>30</v>
      </c>
      <c r="D32" s="14">
        <v>43244</v>
      </c>
      <c r="E32" s="1">
        <v>43304</v>
      </c>
      <c r="F32" s="29">
        <f>Tabla1[[#This Row],[Fecha de firma de Comparativo]]-Tabla1[[#This Row],[Fecha de recepción]]</f>
        <v>60</v>
      </c>
      <c r="G32" s="15" t="s">
        <v>324</v>
      </c>
      <c r="H32" s="16">
        <v>43245</v>
      </c>
      <c r="I32" s="16">
        <v>43254</v>
      </c>
      <c r="J32" s="21">
        <f>_xlfn.DAYS(Tabla1[[#This Row],[Fecha de Aprobación]],Tabla1[[#This Row],[Fecha de creación]])</f>
        <v>9</v>
      </c>
      <c r="K32" s="1">
        <v>43301</v>
      </c>
      <c r="L32" s="1">
        <v>43271</v>
      </c>
      <c r="M32" s="1">
        <v>43276</v>
      </c>
      <c r="N32" s="2">
        <f t="shared" si="0"/>
        <v>124</v>
      </c>
      <c r="O32" s="30" t="s">
        <v>96</v>
      </c>
      <c r="P32" s="31" t="s">
        <v>63</v>
      </c>
      <c r="Q32" s="19" t="s">
        <v>105</v>
      </c>
      <c r="R32" s="18" t="s">
        <v>28</v>
      </c>
      <c r="S32" s="21">
        <f>_xlfn.DAYS(Tabla1[[#This Row],[Fecha Real de llegada a almacén/Obra]],Tabla1[[#This Row],[Fecha de recepción]])</f>
        <v>32</v>
      </c>
      <c r="T32" s="21">
        <f>_xlfn.DAYS(Tabla1[[#This Row],[Fecha de creación]],Tabla1[[#This Row],[Fecha de recepción]])</f>
        <v>1</v>
      </c>
      <c r="U32" s="21" t="str">
        <f>VLOOKUP(MONTH(Tabla1[[#This Row],[Fecha de recepción]]),Tabla2[],2,0)</f>
        <v>May</v>
      </c>
      <c r="V32" s="21">
        <f>YEAR(Tabla1[[#This Row],[Fecha de recepción]])</f>
        <v>2018</v>
      </c>
    </row>
    <row r="33" spans="1:22" s="21" customFormat="1" ht="12.75" x14ac:dyDescent="0.25">
      <c r="A33" s="12" t="s">
        <v>14</v>
      </c>
      <c r="B33" s="18" t="s">
        <v>166</v>
      </c>
      <c r="C33" s="13" t="s">
        <v>10</v>
      </c>
      <c r="D33" s="14">
        <v>43526</v>
      </c>
      <c r="E33" s="1">
        <v>43550</v>
      </c>
      <c r="F33" s="29">
        <f>Tabla1[[#This Row],[Fecha de firma de Comparativo]]-Tabla1[[#This Row],[Fecha de recepción]]</f>
        <v>24</v>
      </c>
      <c r="G33" s="15" t="s">
        <v>325</v>
      </c>
      <c r="H33" s="16">
        <v>43533</v>
      </c>
      <c r="I33" s="16">
        <v>43542</v>
      </c>
      <c r="J33" s="21">
        <f>_xlfn.DAYS(Tabla1[[#This Row],[Fecha de Aprobación]],Tabla1[[#This Row],[Fecha de creación]])</f>
        <v>9</v>
      </c>
      <c r="K33" s="1">
        <v>43561</v>
      </c>
      <c r="L33" s="1">
        <v>43544</v>
      </c>
      <c r="M33" s="1">
        <v>43569</v>
      </c>
      <c r="N33" s="2">
        <f t="shared" si="0"/>
        <v>-149</v>
      </c>
      <c r="O33" s="30" t="s">
        <v>97</v>
      </c>
      <c r="P33" s="31" t="s">
        <v>64</v>
      </c>
      <c r="Q33" s="19" t="s">
        <v>106</v>
      </c>
      <c r="R33" s="18" t="s">
        <v>28</v>
      </c>
      <c r="S33" s="21">
        <f>_xlfn.DAYS(Tabla1[[#This Row],[Fecha Real de llegada a almacén/Obra]],Tabla1[[#This Row],[Fecha de recepción]])</f>
        <v>43</v>
      </c>
      <c r="T33" s="21">
        <f>_xlfn.DAYS(Tabla1[[#This Row],[Fecha de creación]],Tabla1[[#This Row],[Fecha de recepción]])</f>
        <v>7</v>
      </c>
      <c r="U33" s="21" t="str">
        <f>VLOOKUP(MONTH(Tabla1[[#This Row],[Fecha de recepción]]),Tabla2[],2,0)</f>
        <v>Mar</v>
      </c>
      <c r="V33" s="21">
        <f>YEAR(Tabla1[[#This Row],[Fecha de recepción]])</f>
        <v>2019</v>
      </c>
    </row>
    <row r="34" spans="1:22" s="21" customFormat="1" ht="12.75" x14ac:dyDescent="0.25">
      <c r="A34" s="12" t="s">
        <v>14</v>
      </c>
      <c r="B34" s="18" t="s">
        <v>167</v>
      </c>
      <c r="C34" s="13" t="s">
        <v>31</v>
      </c>
      <c r="D34" s="14">
        <v>43453</v>
      </c>
      <c r="E34" s="1">
        <v>43495</v>
      </c>
      <c r="F34" s="29">
        <f>Tabla1[[#This Row],[Fecha de firma de Comparativo]]-Tabla1[[#This Row],[Fecha de recepción]]</f>
        <v>42</v>
      </c>
      <c r="G34" s="15" t="s">
        <v>326</v>
      </c>
      <c r="H34" s="16">
        <v>43457</v>
      </c>
      <c r="I34" s="16">
        <v>43462</v>
      </c>
      <c r="J34" s="21">
        <f>_xlfn.DAYS(Tabla1[[#This Row],[Fecha de Aprobación]],Tabla1[[#This Row],[Fecha de creación]])</f>
        <v>5</v>
      </c>
      <c r="K34" s="1">
        <v>43500</v>
      </c>
      <c r="L34" s="1">
        <v>43493</v>
      </c>
      <c r="M34" s="1">
        <v>43485</v>
      </c>
      <c r="N34" s="2">
        <f t="shared" ref="N34:N65" si="1">$M$2-L34</f>
        <v>-98</v>
      </c>
      <c r="O34" s="31" t="s">
        <v>98</v>
      </c>
      <c r="P34" s="31" t="s">
        <v>65</v>
      </c>
      <c r="Q34" s="19" t="s">
        <v>107</v>
      </c>
      <c r="R34" s="18" t="s">
        <v>28</v>
      </c>
      <c r="S34" s="21">
        <f>_xlfn.DAYS(Tabla1[[#This Row],[Fecha Real de llegada a almacén/Obra]],Tabla1[[#This Row],[Fecha de recepción]])</f>
        <v>32</v>
      </c>
      <c r="T34" s="21">
        <f>_xlfn.DAYS(Tabla1[[#This Row],[Fecha de creación]],Tabla1[[#This Row],[Fecha de recepción]])</f>
        <v>4</v>
      </c>
      <c r="U34" s="21" t="str">
        <f>VLOOKUP(MONTH(Tabla1[[#This Row],[Fecha de recepción]]),Tabla2[],2,0)</f>
        <v>Dic</v>
      </c>
      <c r="V34" s="21">
        <f>YEAR(Tabla1[[#This Row],[Fecha de recepción]])</f>
        <v>2018</v>
      </c>
    </row>
    <row r="35" spans="1:22" ht="12.75" x14ac:dyDescent="0.25">
      <c r="A35" s="12" t="s">
        <v>14</v>
      </c>
      <c r="B35" s="18" t="s">
        <v>168</v>
      </c>
      <c r="C35" s="13" t="s">
        <v>113</v>
      </c>
      <c r="D35" s="14">
        <v>43369</v>
      </c>
      <c r="E35" s="1">
        <v>43425</v>
      </c>
      <c r="F35" s="29">
        <f>Tabla1[[#This Row],[Fecha de firma de Comparativo]]-Tabla1[[#This Row],[Fecha de recepción]]</f>
        <v>56</v>
      </c>
      <c r="G35" s="15" t="s">
        <v>327</v>
      </c>
      <c r="H35" s="16">
        <v>43376</v>
      </c>
      <c r="I35" s="16">
        <v>43383</v>
      </c>
      <c r="J35" s="20">
        <f>_xlfn.DAYS(Tabla1[[#This Row],[Fecha de Aprobación]],Tabla1[[#This Row],[Fecha de creación]])</f>
        <v>7</v>
      </c>
      <c r="K35" s="1">
        <v>43428</v>
      </c>
      <c r="L35" s="1">
        <v>43415</v>
      </c>
      <c r="M35" s="1">
        <v>43406</v>
      </c>
      <c r="N35" s="2">
        <f t="shared" si="1"/>
        <v>-20</v>
      </c>
      <c r="O35" s="31" t="s">
        <v>99</v>
      </c>
      <c r="P35" s="34" t="s">
        <v>66</v>
      </c>
      <c r="Q35" s="19" t="s">
        <v>108</v>
      </c>
      <c r="R35" s="18" t="s">
        <v>28</v>
      </c>
      <c r="S35" s="20">
        <f>_xlfn.DAYS(Tabla1[[#This Row],[Fecha Real de llegada a almacén/Obra]],Tabla1[[#This Row],[Fecha de recepción]])</f>
        <v>37</v>
      </c>
      <c r="T35" s="20">
        <f>_xlfn.DAYS(Tabla1[[#This Row],[Fecha de creación]],Tabla1[[#This Row],[Fecha de recepción]])</f>
        <v>7</v>
      </c>
      <c r="U35" s="20" t="str">
        <f>VLOOKUP(MONTH(Tabla1[[#This Row],[Fecha de recepción]]),Tabla2[],2,0)</f>
        <v>Set</v>
      </c>
      <c r="V35" s="20">
        <f>YEAR(Tabla1[[#This Row],[Fecha de recepción]])</f>
        <v>2018</v>
      </c>
    </row>
    <row r="36" spans="1:22" ht="12.75" x14ac:dyDescent="0.25">
      <c r="A36" s="12" t="s">
        <v>14</v>
      </c>
      <c r="B36" s="18" t="s">
        <v>169</v>
      </c>
      <c r="C36" s="13" t="s">
        <v>26</v>
      </c>
      <c r="D36" s="14">
        <v>43405</v>
      </c>
      <c r="E36" s="1">
        <v>43432</v>
      </c>
      <c r="F36" s="29">
        <f>Tabla1[[#This Row],[Fecha de firma de Comparativo]]-Tabla1[[#This Row],[Fecha de recepción]]</f>
        <v>27</v>
      </c>
      <c r="G36" s="15" t="s">
        <v>328</v>
      </c>
      <c r="H36" s="16">
        <v>43413</v>
      </c>
      <c r="I36" s="16">
        <v>43420</v>
      </c>
      <c r="J36" s="20">
        <f>_xlfn.DAYS(Tabla1[[#This Row],[Fecha de Aprobación]],Tabla1[[#This Row],[Fecha de creación]])</f>
        <v>7</v>
      </c>
      <c r="K36" s="1">
        <v>43417</v>
      </c>
      <c r="L36" s="1">
        <v>43437</v>
      </c>
      <c r="M36" s="1">
        <v>43440</v>
      </c>
      <c r="N36" s="2">
        <f t="shared" si="1"/>
        <v>-42</v>
      </c>
      <c r="O36" s="30" t="s">
        <v>100</v>
      </c>
      <c r="P36" s="31" t="s">
        <v>67</v>
      </c>
      <c r="Q36" s="19" t="s">
        <v>109</v>
      </c>
      <c r="R36" s="18" t="s">
        <v>11</v>
      </c>
      <c r="S36" s="20">
        <f>_xlfn.DAYS(Tabla1[[#This Row],[Fecha Real de llegada a almacén/Obra]],Tabla1[[#This Row],[Fecha de recepción]])</f>
        <v>35</v>
      </c>
      <c r="T36" s="20">
        <f>_xlfn.DAYS(Tabla1[[#This Row],[Fecha de creación]],Tabla1[[#This Row],[Fecha de recepción]])</f>
        <v>8</v>
      </c>
      <c r="U36" s="20" t="str">
        <f>VLOOKUP(MONTH(Tabla1[[#This Row],[Fecha de recepción]]),Tabla2[],2,0)</f>
        <v>Nov</v>
      </c>
      <c r="V36" s="20">
        <f>YEAR(Tabla1[[#This Row],[Fecha de recepción]])</f>
        <v>2018</v>
      </c>
    </row>
    <row r="37" spans="1:22" ht="12.75" x14ac:dyDescent="0.25">
      <c r="A37" s="12" t="s">
        <v>23</v>
      </c>
      <c r="B37" s="18" t="s">
        <v>170</v>
      </c>
      <c r="C37" s="13" t="s">
        <v>27</v>
      </c>
      <c r="D37" s="14">
        <v>43125</v>
      </c>
      <c r="E37" s="1">
        <v>43149</v>
      </c>
      <c r="F37" s="29">
        <f>Tabla1[[#This Row],[Fecha de firma de Comparativo]]-Tabla1[[#This Row],[Fecha de recepción]]</f>
        <v>24</v>
      </c>
      <c r="G37" s="15" t="s">
        <v>329</v>
      </c>
      <c r="H37" s="16">
        <v>43134</v>
      </c>
      <c r="I37" s="16">
        <v>43141</v>
      </c>
      <c r="J37" s="20">
        <f>_xlfn.DAYS(Tabla1[[#This Row],[Fecha de Aprobación]],Tabla1[[#This Row],[Fecha de creación]])</f>
        <v>7</v>
      </c>
      <c r="K37" s="1">
        <v>43153</v>
      </c>
      <c r="L37" s="1">
        <v>43173</v>
      </c>
      <c r="M37" s="1">
        <v>43167</v>
      </c>
      <c r="N37" s="2">
        <f t="shared" si="1"/>
        <v>222</v>
      </c>
      <c r="O37" s="30" t="s">
        <v>101</v>
      </c>
      <c r="P37" s="31" t="s">
        <v>82</v>
      </c>
      <c r="Q37" s="19" t="s">
        <v>110</v>
      </c>
      <c r="R37" s="18" t="s">
        <v>11</v>
      </c>
      <c r="S37" s="20">
        <f>_xlfn.DAYS(Tabla1[[#This Row],[Fecha Real de llegada a almacén/Obra]],Tabla1[[#This Row],[Fecha de recepción]])</f>
        <v>42</v>
      </c>
      <c r="T37" s="20">
        <f>_xlfn.DAYS(Tabla1[[#This Row],[Fecha de creación]],Tabla1[[#This Row],[Fecha de recepción]])</f>
        <v>9</v>
      </c>
      <c r="U37" s="20" t="str">
        <f>VLOOKUP(MONTH(Tabla1[[#This Row],[Fecha de recepción]]),Tabla2[],2,0)</f>
        <v>Ene</v>
      </c>
      <c r="V37" s="20">
        <f>YEAR(Tabla1[[#This Row],[Fecha de recepción]])</f>
        <v>2018</v>
      </c>
    </row>
    <row r="38" spans="1:22" ht="12.75" x14ac:dyDescent="0.25">
      <c r="A38" s="12" t="s">
        <v>25</v>
      </c>
      <c r="B38" s="18" t="s">
        <v>171</v>
      </c>
      <c r="C38" s="13" t="s">
        <v>10</v>
      </c>
      <c r="D38" s="14">
        <v>43112</v>
      </c>
      <c r="E38" s="1">
        <v>43169</v>
      </c>
      <c r="F38" s="29">
        <f>Tabla1[[#This Row],[Fecha de firma de Comparativo]]-Tabla1[[#This Row],[Fecha de recepción]]</f>
        <v>57</v>
      </c>
      <c r="G38" s="15" t="s">
        <v>330</v>
      </c>
      <c r="H38" s="16">
        <v>43116</v>
      </c>
      <c r="I38" s="16">
        <v>43124</v>
      </c>
      <c r="J38" s="20">
        <f>_xlfn.DAYS(Tabla1[[#This Row],[Fecha de Aprobación]],Tabla1[[#This Row],[Fecha de creación]])</f>
        <v>8</v>
      </c>
      <c r="K38" s="1">
        <v>43162</v>
      </c>
      <c r="L38" s="1">
        <v>43127</v>
      </c>
      <c r="M38" s="1">
        <v>43152</v>
      </c>
      <c r="N38" s="2">
        <f t="shared" si="1"/>
        <v>268</v>
      </c>
      <c r="O38" s="30" t="s">
        <v>84</v>
      </c>
      <c r="P38" s="31" t="s">
        <v>68</v>
      </c>
      <c r="Q38" s="19" t="s">
        <v>105</v>
      </c>
      <c r="R38" s="18" t="s">
        <v>11</v>
      </c>
      <c r="S38" s="20">
        <f>_xlfn.DAYS(Tabla1[[#This Row],[Fecha Real de llegada a almacén/Obra]],Tabla1[[#This Row],[Fecha de recepción]])</f>
        <v>40</v>
      </c>
      <c r="T38" s="20">
        <f>_xlfn.DAYS(Tabla1[[#This Row],[Fecha de creación]],Tabla1[[#This Row],[Fecha de recepción]])</f>
        <v>4</v>
      </c>
      <c r="U38" s="20" t="str">
        <f>VLOOKUP(MONTH(Tabla1[[#This Row],[Fecha de recepción]]),Tabla2[],2,0)</f>
        <v>Ene</v>
      </c>
      <c r="V38" s="20">
        <f>YEAR(Tabla1[[#This Row],[Fecha de recepción]])</f>
        <v>2018</v>
      </c>
    </row>
    <row r="39" spans="1:22" ht="12.75" x14ac:dyDescent="0.25">
      <c r="A39" s="12" t="s">
        <v>25</v>
      </c>
      <c r="B39" s="18" t="s">
        <v>172</v>
      </c>
      <c r="C39" s="13" t="s">
        <v>32</v>
      </c>
      <c r="D39" s="14">
        <v>43383</v>
      </c>
      <c r="E39" s="1">
        <v>43424</v>
      </c>
      <c r="F39" s="29">
        <f>Tabla1[[#This Row],[Fecha de firma de Comparativo]]-Tabla1[[#This Row],[Fecha de recepción]]</f>
        <v>41</v>
      </c>
      <c r="G39" s="15" t="s">
        <v>331</v>
      </c>
      <c r="H39" s="16">
        <v>43391</v>
      </c>
      <c r="I39" s="16">
        <v>43400</v>
      </c>
      <c r="J39" s="20">
        <f>_xlfn.DAYS(Tabla1[[#This Row],[Fecha de Aprobación]],Tabla1[[#This Row],[Fecha de creación]])</f>
        <v>9</v>
      </c>
      <c r="K39" s="1">
        <v>43411</v>
      </c>
      <c r="L39" s="1">
        <v>43394</v>
      </c>
      <c r="M39" s="1">
        <v>43430</v>
      </c>
      <c r="N39" s="2">
        <f t="shared" si="1"/>
        <v>1</v>
      </c>
      <c r="O39" s="30" t="s">
        <v>85</v>
      </c>
      <c r="P39" s="31" t="s">
        <v>69</v>
      </c>
      <c r="Q39" s="19" t="s">
        <v>106</v>
      </c>
      <c r="R39" s="18" t="s">
        <v>11</v>
      </c>
      <c r="S39" s="20">
        <f>_xlfn.DAYS(Tabla1[[#This Row],[Fecha Real de llegada a almacén/Obra]],Tabla1[[#This Row],[Fecha de recepción]])</f>
        <v>47</v>
      </c>
      <c r="T39" s="20">
        <f>_xlfn.DAYS(Tabla1[[#This Row],[Fecha de creación]],Tabla1[[#This Row],[Fecha de recepción]])</f>
        <v>8</v>
      </c>
      <c r="U39" s="20" t="str">
        <f>VLOOKUP(MONTH(Tabla1[[#This Row],[Fecha de recepción]]),Tabla2[],2,0)</f>
        <v>Oct</v>
      </c>
      <c r="V39" s="20">
        <f>YEAR(Tabla1[[#This Row],[Fecha de recepción]])</f>
        <v>2018</v>
      </c>
    </row>
    <row r="40" spans="1:22" ht="12.75" x14ac:dyDescent="0.25">
      <c r="A40" s="12" t="s">
        <v>14</v>
      </c>
      <c r="B40" s="18" t="s">
        <v>173</v>
      </c>
      <c r="C40" s="13" t="s">
        <v>10</v>
      </c>
      <c r="D40" s="14">
        <v>43491</v>
      </c>
      <c r="E40" s="1">
        <v>43523</v>
      </c>
      <c r="F40" s="29">
        <f>Tabla1[[#This Row],[Fecha de firma de Comparativo]]-Tabla1[[#This Row],[Fecha de recepción]]</f>
        <v>32</v>
      </c>
      <c r="G40" s="15" t="s">
        <v>332</v>
      </c>
      <c r="H40" s="16">
        <v>43500</v>
      </c>
      <c r="I40" s="16">
        <v>43510</v>
      </c>
      <c r="J40" s="20">
        <f>_xlfn.DAYS(Tabla1[[#This Row],[Fecha de Aprobación]],Tabla1[[#This Row],[Fecha de creación]])</f>
        <v>10</v>
      </c>
      <c r="K40" s="1">
        <v>43519</v>
      </c>
      <c r="L40" s="1">
        <v>43507</v>
      </c>
      <c r="M40" s="1">
        <v>43533</v>
      </c>
      <c r="N40" s="2">
        <f t="shared" si="1"/>
        <v>-112</v>
      </c>
      <c r="O40" s="30" t="s">
        <v>86</v>
      </c>
      <c r="P40" s="31" t="s">
        <v>70</v>
      </c>
      <c r="Q40" s="19" t="s">
        <v>107</v>
      </c>
      <c r="R40" s="18" t="s">
        <v>11</v>
      </c>
      <c r="S40" s="20">
        <f>_xlfn.DAYS(Tabla1[[#This Row],[Fecha Real de llegada a almacén/Obra]],Tabla1[[#This Row],[Fecha de recepción]])</f>
        <v>42</v>
      </c>
      <c r="T40" s="20">
        <f>_xlfn.DAYS(Tabla1[[#This Row],[Fecha de creación]],Tabla1[[#This Row],[Fecha de recepción]])</f>
        <v>9</v>
      </c>
      <c r="U40" s="20" t="str">
        <f>VLOOKUP(MONTH(Tabla1[[#This Row],[Fecha de recepción]]),Tabla2[],2,0)</f>
        <v>Ene</v>
      </c>
      <c r="V40" s="20">
        <f>YEAR(Tabla1[[#This Row],[Fecha de recepción]])</f>
        <v>2019</v>
      </c>
    </row>
    <row r="41" spans="1:22" s="21" customFormat="1" ht="12.75" x14ac:dyDescent="0.25">
      <c r="A41" s="12" t="s">
        <v>14</v>
      </c>
      <c r="B41" s="18" t="s">
        <v>174</v>
      </c>
      <c r="C41" s="13" t="s">
        <v>12</v>
      </c>
      <c r="D41" s="14">
        <v>43373</v>
      </c>
      <c r="E41" s="1">
        <v>43418</v>
      </c>
      <c r="F41" s="29">
        <f>Tabla1[[#This Row],[Fecha de firma de Comparativo]]-Tabla1[[#This Row],[Fecha de recepción]]</f>
        <v>45</v>
      </c>
      <c r="G41" s="15" t="s">
        <v>333</v>
      </c>
      <c r="H41" s="16">
        <v>43377</v>
      </c>
      <c r="I41" s="16">
        <v>43387</v>
      </c>
      <c r="J41" s="21">
        <f>_xlfn.DAYS(Tabla1[[#This Row],[Fecha de Aprobación]],Tabla1[[#This Row],[Fecha de creación]])</f>
        <v>10</v>
      </c>
      <c r="K41" s="1">
        <v>43430</v>
      </c>
      <c r="L41" s="1">
        <v>43394</v>
      </c>
      <c r="M41" s="1">
        <v>43416</v>
      </c>
      <c r="N41" s="2">
        <f t="shared" si="1"/>
        <v>1</v>
      </c>
      <c r="O41" s="31" t="s">
        <v>87</v>
      </c>
      <c r="P41" s="31" t="s">
        <v>71</v>
      </c>
      <c r="Q41" s="19" t="s">
        <v>108</v>
      </c>
      <c r="R41" s="18" t="s">
        <v>28</v>
      </c>
      <c r="S41" s="21">
        <f>_xlfn.DAYS(Tabla1[[#This Row],[Fecha Real de llegada a almacén/Obra]],Tabla1[[#This Row],[Fecha de recepción]])</f>
        <v>43</v>
      </c>
      <c r="T41" s="21">
        <f>_xlfn.DAYS(Tabla1[[#This Row],[Fecha de creación]],Tabla1[[#This Row],[Fecha de recepción]])</f>
        <v>4</v>
      </c>
      <c r="U41" s="21" t="str">
        <f>VLOOKUP(MONTH(Tabla1[[#This Row],[Fecha de recepción]]),Tabla2[],2,0)</f>
        <v>Set</v>
      </c>
      <c r="V41" s="21">
        <f>YEAR(Tabla1[[#This Row],[Fecha de recepción]])</f>
        <v>2018</v>
      </c>
    </row>
    <row r="42" spans="1:22" ht="12.75" x14ac:dyDescent="0.25">
      <c r="A42" s="12" t="s">
        <v>9</v>
      </c>
      <c r="B42" s="18" t="s">
        <v>175</v>
      </c>
      <c r="C42" s="3" t="s">
        <v>13</v>
      </c>
      <c r="D42" s="14">
        <v>43391</v>
      </c>
      <c r="E42" s="1">
        <v>43415</v>
      </c>
      <c r="F42" s="29">
        <f>Tabla1[[#This Row],[Fecha de firma de Comparativo]]-Tabla1[[#This Row],[Fecha de recepción]]</f>
        <v>24</v>
      </c>
      <c r="G42" s="15" t="s">
        <v>334</v>
      </c>
      <c r="H42" s="16">
        <v>43398</v>
      </c>
      <c r="I42" s="16">
        <v>43408</v>
      </c>
      <c r="J42" s="20">
        <f>_xlfn.DAYS(Tabla1[[#This Row],[Fecha de Aprobación]],Tabla1[[#This Row],[Fecha de creación]])</f>
        <v>10</v>
      </c>
      <c r="K42" s="1">
        <v>43406</v>
      </c>
      <c r="L42" s="1">
        <v>43414</v>
      </c>
      <c r="M42" s="1">
        <v>43434</v>
      </c>
      <c r="N42" s="2">
        <f t="shared" si="1"/>
        <v>-19</v>
      </c>
      <c r="O42" s="30" t="s">
        <v>88</v>
      </c>
      <c r="P42" s="31" t="s">
        <v>72</v>
      </c>
      <c r="Q42" s="19" t="s">
        <v>109</v>
      </c>
      <c r="R42" s="18" t="s">
        <v>11</v>
      </c>
      <c r="S42" s="20">
        <f>_xlfn.DAYS(Tabla1[[#This Row],[Fecha Real de llegada a almacén/Obra]],Tabla1[[#This Row],[Fecha de recepción]])</f>
        <v>43</v>
      </c>
      <c r="T42" s="20">
        <f>_xlfn.DAYS(Tabla1[[#This Row],[Fecha de creación]],Tabla1[[#This Row],[Fecha de recepción]])</f>
        <v>7</v>
      </c>
      <c r="U42" s="20" t="str">
        <f>VLOOKUP(MONTH(Tabla1[[#This Row],[Fecha de recepción]]),Tabla2[],2,0)</f>
        <v>Oct</v>
      </c>
      <c r="V42" s="20">
        <f>YEAR(Tabla1[[#This Row],[Fecha de recepción]])</f>
        <v>2018</v>
      </c>
    </row>
    <row r="43" spans="1:22" ht="12.75" x14ac:dyDescent="0.25">
      <c r="A43" s="12" t="s">
        <v>14</v>
      </c>
      <c r="B43" s="18" t="s">
        <v>176</v>
      </c>
      <c r="C43" s="13" t="s">
        <v>15</v>
      </c>
      <c r="D43" s="14">
        <v>43221</v>
      </c>
      <c r="E43" s="1">
        <v>43250</v>
      </c>
      <c r="F43" s="29">
        <f>Tabla1[[#This Row],[Fecha de firma de Comparativo]]-Tabla1[[#This Row],[Fecha de recepción]]</f>
        <v>29</v>
      </c>
      <c r="G43" s="15" t="s">
        <v>335</v>
      </c>
      <c r="H43" s="16">
        <v>43230</v>
      </c>
      <c r="I43" s="16">
        <v>43235</v>
      </c>
      <c r="J43" s="20">
        <f>_xlfn.DAYS(Tabla1[[#This Row],[Fecha de Aprobación]],Tabla1[[#This Row],[Fecha de creación]])</f>
        <v>5</v>
      </c>
      <c r="K43" s="1">
        <v>43235</v>
      </c>
      <c r="L43" s="1">
        <v>43255</v>
      </c>
      <c r="M43" s="1">
        <v>43257</v>
      </c>
      <c r="N43" s="2">
        <f t="shared" si="1"/>
        <v>140</v>
      </c>
      <c r="O43" s="30" t="s">
        <v>89</v>
      </c>
      <c r="P43" s="34" t="s">
        <v>73</v>
      </c>
      <c r="Q43" s="19" t="s">
        <v>110</v>
      </c>
      <c r="R43" s="18" t="s">
        <v>11</v>
      </c>
      <c r="S43" s="20">
        <f>_xlfn.DAYS(Tabla1[[#This Row],[Fecha Real de llegada a almacén/Obra]],Tabla1[[#This Row],[Fecha de recepción]])</f>
        <v>36</v>
      </c>
      <c r="T43" s="20">
        <f>_xlfn.DAYS(Tabla1[[#This Row],[Fecha de creación]],Tabla1[[#This Row],[Fecha de recepción]])</f>
        <v>9</v>
      </c>
      <c r="U43" s="20" t="str">
        <f>VLOOKUP(MONTH(Tabla1[[#This Row],[Fecha de recepción]]),Tabla2[],2,0)</f>
        <v>May</v>
      </c>
      <c r="V43" s="20">
        <f>YEAR(Tabla1[[#This Row],[Fecha de recepción]])</f>
        <v>2018</v>
      </c>
    </row>
    <row r="44" spans="1:22" ht="12.75" x14ac:dyDescent="0.25">
      <c r="A44" s="12" t="s">
        <v>9</v>
      </c>
      <c r="B44" s="18" t="s">
        <v>177</v>
      </c>
      <c r="C44" s="13" t="s">
        <v>16</v>
      </c>
      <c r="D44" s="14">
        <v>43459</v>
      </c>
      <c r="E44" s="1">
        <v>43504</v>
      </c>
      <c r="F44" s="29">
        <f>Tabla1[[#This Row],[Fecha de firma de Comparativo]]-Tabla1[[#This Row],[Fecha de recepción]]</f>
        <v>45</v>
      </c>
      <c r="G44" s="15" t="s">
        <v>336</v>
      </c>
      <c r="H44" s="16">
        <v>43463</v>
      </c>
      <c r="I44" s="16">
        <v>43471</v>
      </c>
      <c r="J44" s="20">
        <f>_xlfn.DAYS(Tabla1[[#This Row],[Fecha de Aprobación]],Tabla1[[#This Row],[Fecha de creación]])</f>
        <v>8</v>
      </c>
      <c r="K44" s="1">
        <v>43479</v>
      </c>
      <c r="L44" s="1">
        <v>43505</v>
      </c>
      <c r="M44" s="1">
        <v>43501</v>
      </c>
      <c r="N44" s="2">
        <f t="shared" si="1"/>
        <v>-110</v>
      </c>
      <c r="O44" s="30" t="s">
        <v>90</v>
      </c>
      <c r="P44" s="34" t="s">
        <v>74</v>
      </c>
      <c r="Q44" s="19" t="s">
        <v>105</v>
      </c>
      <c r="R44" s="18" t="s">
        <v>28</v>
      </c>
      <c r="S44" s="20">
        <f>_xlfn.DAYS(Tabla1[[#This Row],[Fecha Real de llegada a almacén/Obra]],Tabla1[[#This Row],[Fecha de recepción]])</f>
        <v>42</v>
      </c>
      <c r="T44" s="20">
        <f>_xlfn.DAYS(Tabla1[[#This Row],[Fecha de creación]],Tabla1[[#This Row],[Fecha de recepción]])</f>
        <v>4</v>
      </c>
      <c r="U44" s="20" t="str">
        <f>VLOOKUP(MONTH(Tabla1[[#This Row],[Fecha de recepción]]),Tabla2[],2,0)</f>
        <v>Dic</v>
      </c>
      <c r="V44" s="20">
        <f>YEAR(Tabla1[[#This Row],[Fecha de recepción]])</f>
        <v>2018</v>
      </c>
    </row>
    <row r="45" spans="1:22" s="21" customFormat="1" ht="12.75" x14ac:dyDescent="0.25">
      <c r="A45" s="12" t="s">
        <v>9</v>
      </c>
      <c r="B45" s="18" t="s">
        <v>158</v>
      </c>
      <c r="C45" s="13" t="s">
        <v>17</v>
      </c>
      <c r="D45" s="14">
        <v>43266</v>
      </c>
      <c r="E45" s="1">
        <v>43297</v>
      </c>
      <c r="F45" s="29">
        <f>Tabla1[[#This Row],[Fecha de firma de Comparativo]]-Tabla1[[#This Row],[Fecha de recepción]]</f>
        <v>31</v>
      </c>
      <c r="G45" s="15" t="s">
        <v>337</v>
      </c>
      <c r="H45" s="16">
        <v>43271</v>
      </c>
      <c r="I45" s="16">
        <v>43277</v>
      </c>
      <c r="J45" s="21">
        <f>_xlfn.DAYS(Tabla1[[#This Row],[Fecha de Aprobación]],Tabla1[[#This Row],[Fecha de creación]])</f>
        <v>6</v>
      </c>
      <c r="K45" s="1">
        <v>43310</v>
      </c>
      <c r="L45" s="1">
        <v>43299</v>
      </c>
      <c r="M45" s="1">
        <v>43305</v>
      </c>
      <c r="N45" s="2">
        <f t="shared" si="1"/>
        <v>96</v>
      </c>
      <c r="O45" s="30" t="s">
        <v>91</v>
      </c>
      <c r="P45" s="34" t="s">
        <v>75</v>
      </c>
      <c r="Q45" s="19" t="s">
        <v>106</v>
      </c>
      <c r="R45" s="18" t="s">
        <v>28</v>
      </c>
      <c r="S45" s="21">
        <f>_xlfn.DAYS(Tabla1[[#This Row],[Fecha Real de llegada a almacén/Obra]],Tabla1[[#This Row],[Fecha de recepción]])</f>
        <v>39</v>
      </c>
      <c r="T45" s="21">
        <f>_xlfn.DAYS(Tabla1[[#This Row],[Fecha de creación]],Tabla1[[#This Row],[Fecha de recepción]])</f>
        <v>5</v>
      </c>
      <c r="U45" s="21" t="str">
        <f>VLOOKUP(MONTH(Tabla1[[#This Row],[Fecha de recepción]]),Tabla2[],2,0)</f>
        <v>Jun</v>
      </c>
      <c r="V45" s="21">
        <f>YEAR(Tabla1[[#This Row],[Fecha de recepción]])</f>
        <v>2018</v>
      </c>
    </row>
    <row r="46" spans="1:22" s="21" customFormat="1" ht="12.75" x14ac:dyDescent="0.25">
      <c r="A46" s="12" t="s">
        <v>9</v>
      </c>
      <c r="B46" s="18" t="s">
        <v>178</v>
      </c>
      <c r="C46" s="13" t="s">
        <v>18</v>
      </c>
      <c r="D46" s="14">
        <v>43322</v>
      </c>
      <c r="E46" s="1">
        <v>43377</v>
      </c>
      <c r="F46" s="29">
        <f>Tabla1[[#This Row],[Fecha de firma de Comparativo]]-Tabla1[[#This Row],[Fecha de recepción]]</f>
        <v>55</v>
      </c>
      <c r="G46" s="15" t="s">
        <v>338</v>
      </c>
      <c r="H46" s="16">
        <v>43324</v>
      </c>
      <c r="I46" s="16">
        <v>43333</v>
      </c>
      <c r="J46" s="21">
        <f>_xlfn.DAYS(Tabla1[[#This Row],[Fecha de Aprobación]],Tabla1[[#This Row],[Fecha de creación]])</f>
        <v>9</v>
      </c>
      <c r="K46" s="1">
        <v>43371</v>
      </c>
      <c r="L46" s="1">
        <v>43342</v>
      </c>
      <c r="M46" s="1">
        <v>43351</v>
      </c>
      <c r="N46" s="2">
        <f t="shared" si="1"/>
        <v>53</v>
      </c>
      <c r="O46" s="30" t="s">
        <v>92</v>
      </c>
      <c r="P46" s="34" t="s">
        <v>76</v>
      </c>
      <c r="Q46" s="19" t="s">
        <v>107</v>
      </c>
      <c r="R46" s="18" t="s">
        <v>29</v>
      </c>
      <c r="S46" s="21">
        <f>_xlfn.DAYS(Tabla1[[#This Row],[Fecha Real de llegada a almacén/Obra]],Tabla1[[#This Row],[Fecha de recepción]])</f>
        <v>29</v>
      </c>
      <c r="T46" s="21">
        <f>_xlfn.DAYS(Tabla1[[#This Row],[Fecha de creación]],Tabla1[[#This Row],[Fecha de recepción]])</f>
        <v>2</v>
      </c>
      <c r="U46" s="21" t="str">
        <f>VLOOKUP(MONTH(Tabla1[[#This Row],[Fecha de recepción]]),Tabla2[],2,0)</f>
        <v>Ago</v>
      </c>
      <c r="V46" s="21">
        <f>YEAR(Tabla1[[#This Row],[Fecha de recepción]])</f>
        <v>2018</v>
      </c>
    </row>
    <row r="47" spans="1:22" ht="12.75" x14ac:dyDescent="0.25">
      <c r="A47" s="12" t="s">
        <v>14</v>
      </c>
      <c r="B47" s="18" t="s">
        <v>179</v>
      </c>
      <c r="C47" s="13" t="s">
        <v>19</v>
      </c>
      <c r="D47" s="14">
        <v>43520</v>
      </c>
      <c r="E47" s="1">
        <v>43567</v>
      </c>
      <c r="F47" s="29">
        <f>Tabla1[[#This Row],[Fecha de firma de Comparativo]]-Tabla1[[#This Row],[Fecha de recepción]]</f>
        <v>47</v>
      </c>
      <c r="G47" s="15" t="s">
        <v>339</v>
      </c>
      <c r="H47" s="16">
        <v>43521</v>
      </c>
      <c r="I47" s="16">
        <v>43528</v>
      </c>
      <c r="J47" s="20">
        <f>_xlfn.DAYS(Tabla1[[#This Row],[Fecha de Aprobación]],Tabla1[[#This Row],[Fecha de creación]])</f>
        <v>7</v>
      </c>
      <c r="K47" s="1">
        <v>43564</v>
      </c>
      <c r="L47" s="1">
        <v>43560</v>
      </c>
      <c r="M47" s="1">
        <v>43557</v>
      </c>
      <c r="N47" s="2">
        <f t="shared" si="1"/>
        <v>-165</v>
      </c>
      <c r="O47" s="30" t="s">
        <v>93</v>
      </c>
      <c r="P47" s="34" t="s">
        <v>77</v>
      </c>
      <c r="Q47" s="19" t="s">
        <v>108</v>
      </c>
      <c r="R47" s="18" t="s">
        <v>29</v>
      </c>
      <c r="S47" s="20">
        <f>_xlfn.DAYS(Tabla1[[#This Row],[Fecha Real de llegada a almacén/Obra]],Tabla1[[#This Row],[Fecha de recepción]])</f>
        <v>37</v>
      </c>
      <c r="T47" s="20">
        <f>_xlfn.DAYS(Tabla1[[#This Row],[Fecha de creación]],Tabla1[[#This Row],[Fecha de recepción]])</f>
        <v>1</v>
      </c>
      <c r="U47" s="20" t="str">
        <f>VLOOKUP(MONTH(Tabla1[[#This Row],[Fecha de recepción]]),Tabla2[],2,0)</f>
        <v>Feb</v>
      </c>
      <c r="V47" s="20">
        <f>YEAR(Tabla1[[#This Row],[Fecha de recepción]])</f>
        <v>2019</v>
      </c>
    </row>
    <row r="48" spans="1:22" s="21" customFormat="1" ht="12.75" x14ac:dyDescent="0.25">
      <c r="A48" s="12" t="s">
        <v>14</v>
      </c>
      <c r="B48" s="18" t="s">
        <v>180</v>
      </c>
      <c r="C48" s="13" t="s">
        <v>20</v>
      </c>
      <c r="D48" s="14">
        <v>43460</v>
      </c>
      <c r="E48" s="1">
        <v>43494</v>
      </c>
      <c r="F48" s="29">
        <f>Tabla1[[#This Row],[Fecha de firma de Comparativo]]-Tabla1[[#This Row],[Fecha de recepción]]</f>
        <v>34</v>
      </c>
      <c r="G48" s="15" t="s">
        <v>340</v>
      </c>
      <c r="H48" s="16">
        <v>43465</v>
      </c>
      <c r="I48" s="16">
        <v>43473</v>
      </c>
      <c r="J48" s="21">
        <f>_xlfn.DAYS(Tabla1[[#This Row],[Fecha de Aprobación]],Tabla1[[#This Row],[Fecha de creación]])</f>
        <v>8</v>
      </c>
      <c r="K48" s="1">
        <v>43479</v>
      </c>
      <c r="L48" s="1">
        <v>43518</v>
      </c>
      <c r="M48" s="1">
        <v>43493</v>
      </c>
      <c r="N48" s="2">
        <f t="shared" si="1"/>
        <v>-123</v>
      </c>
      <c r="O48" s="30" t="s">
        <v>94</v>
      </c>
      <c r="P48" s="34" t="s">
        <v>78</v>
      </c>
      <c r="Q48" s="19" t="s">
        <v>109</v>
      </c>
      <c r="R48" s="18" t="s">
        <v>29</v>
      </c>
      <c r="S48" s="21">
        <f>_xlfn.DAYS(Tabla1[[#This Row],[Fecha Real de llegada a almacén/Obra]],Tabla1[[#This Row],[Fecha de recepción]])</f>
        <v>33</v>
      </c>
      <c r="T48" s="21">
        <f>_xlfn.DAYS(Tabla1[[#This Row],[Fecha de creación]],Tabla1[[#This Row],[Fecha de recepción]])</f>
        <v>5</v>
      </c>
      <c r="U48" s="21" t="str">
        <f>VLOOKUP(MONTH(Tabla1[[#This Row],[Fecha de recepción]]),Tabla2[],2,0)</f>
        <v>Dic</v>
      </c>
      <c r="V48" s="21">
        <f>YEAR(Tabla1[[#This Row],[Fecha de recepción]])</f>
        <v>2018</v>
      </c>
    </row>
    <row r="49" spans="1:22" s="21" customFormat="1" ht="12.75" x14ac:dyDescent="0.25">
      <c r="A49" s="12" t="s">
        <v>14</v>
      </c>
      <c r="B49" s="18" t="s">
        <v>181</v>
      </c>
      <c r="C49" s="13" t="s">
        <v>21</v>
      </c>
      <c r="D49" s="14">
        <v>43321</v>
      </c>
      <c r="E49" s="1">
        <v>43380</v>
      </c>
      <c r="F49" s="29">
        <f>Tabla1[[#This Row],[Fecha de firma de Comparativo]]-Tabla1[[#This Row],[Fecha de recepción]]</f>
        <v>59</v>
      </c>
      <c r="G49" s="15" t="s">
        <v>341</v>
      </c>
      <c r="H49" s="16">
        <v>43323</v>
      </c>
      <c r="I49" s="16">
        <v>43332</v>
      </c>
      <c r="J49" s="21">
        <f>_xlfn.DAYS(Tabla1[[#This Row],[Fecha de Aprobación]],Tabla1[[#This Row],[Fecha de creación]])</f>
        <v>9</v>
      </c>
      <c r="K49" s="1">
        <v>43340</v>
      </c>
      <c r="L49" s="1">
        <v>43380</v>
      </c>
      <c r="M49" s="1">
        <v>43357</v>
      </c>
      <c r="N49" s="2">
        <f t="shared" si="1"/>
        <v>15</v>
      </c>
      <c r="O49" s="30" t="s">
        <v>95</v>
      </c>
      <c r="P49" s="34" t="s">
        <v>79</v>
      </c>
      <c r="Q49" s="19" t="s">
        <v>110</v>
      </c>
      <c r="R49" s="18" t="s">
        <v>28</v>
      </c>
      <c r="S49" s="21">
        <f>_xlfn.DAYS(Tabla1[[#This Row],[Fecha Real de llegada a almacén/Obra]],Tabla1[[#This Row],[Fecha de recepción]])</f>
        <v>36</v>
      </c>
      <c r="T49" s="21">
        <f>_xlfn.DAYS(Tabla1[[#This Row],[Fecha de creación]],Tabla1[[#This Row],[Fecha de recepción]])</f>
        <v>2</v>
      </c>
      <c r="U49" s="21" t="str">
        <f>VLOOKUP(MONTH(Tabla1[[#This Row],[Fecha de recepción]]),Tabla2[],2,0)</f>
        <v>Ago</v>
      </c>
      <c r="V49" s="21">
        <f>YEAR(Tabla1[[#This Row],[Fecha de recepción]])</f>
        <v>2018</v>
      </c>
    </row>
    <row r="50" spans="1:22" ht="12.75" x14ac:dyDescent="0.25">
      <c r="A50" s="12" t="s">
        <v>14</v>
      </c>
      <c r="B50" s="18" t="s">
        <v>182</v>
      </c>
      <c r="C50" s="13" t="s">
        <v>22</v>
      </c>
      <c r="D50" s="14">
        <v>43109</v>
      </c>
      <c r="E50" s="1">
        <v>43154</v>
      </c>
      <c r="F50" s="29">
        <f>Tabla1[[#This Row],[Fecha de firma de Comparativo]]-Tabla1[[#This Row],[Fecha de recepción]]</f>
        <v>45</v>
      </c>
      <c r="G50" s="15" t="s">
        <v>342</v>
      </c>
      <c r="H50" s="16">
        <v>43110</v>
      </c>
      <c r="I50" s="16">
        <v>43118</v>
      </c>
      <c r="J50" s="20">
        <f>_xlfn.DAYS(Tabla1[[#This Row],[Fecha de Aprobación]],Tabla1[[#This Row],[Fecha de creación]])</f>
        <v>8</v>
      </c>
      <c r="K50" s="1">
        <v>43149</v>
      </c>
      <c r="L50" s="1">
        <v>43159</v>
      </c>
      <c r="M50" s="1">
        <v>43144</v>
      </c>
      <c r="N50" s="2">
        <f t="shared" si="1"/>
        <v>236</v>
      </c>
      <c r="O50" s="30" t="s">
        <v>96</v>
      </c>
      <c r="P50" s="34" t="s">
        <v>80</v>
      </c>
      <c r="Q50" s="19" t="s">
        <v>105</v>
      </c>
      <c r="R50" s="18" t="s">
        <v>28</v>
      </c>
      <c r="S50" s="20">
        <f>_xlfn.DAYS(Tabla1[[#This Row],[Fecha Real de llegada a almacén/Obra]],Tabla1[[#This Row],[Fecha de recepción]])</f>
        <v>35</v>
      </c>
      <c r="T50" s="20">
        <f>_xlfn.DAYS(Tabla1[[#This Row],[Fecha de creación]],Tabla1[[#This Row],[Fecha de recepción]])</f>
        <v>1</v>
      </c>
      <c r="U50" s="20" t="str">
        <f>VLOOKUP(MONTH(Tabla1[[#This Row],[Fecha de recepción]]),Tabla2[],2,0)</f>
        <v>Ene</v>
      </c>
      <c r="V50" s="20">
        <f>YEAR(Tabla1[[#This Row],[Fecha de recepción]])</f>
        <v>2018</v>
      </c>
    </row>
    <row r="51" spans="1:22" ht="12.75" x14ac:dyDescent="0.25">
      <c r="A51" s="12" t="s">
        <v>14</v>
      </c>
      <c r="B51" s="18" t="s">
        <v>183</v>
      </c>
      <c r="C51" s="13" t="s">
        <v>30</v>
      </c>
      <c r="D51" s="14">
        <v>43256</v>
      </c>
      <c r="E51" s="1">
        <v>43292</v>
      </c>
      <c r="F51" s="29">
        <f>Tabla1[[#This Row],[Fecha de firma de Comparativo]]-Tabla1[[#This Row],[Fecha de recepción]]</f>
        <v>36</v>
      </c>
      <c r="G51" s="15" t="s">
        <v>343</v>
      </c>
      <c r="H51" s="16">
        <v>43262</v>
      </c>
      <c r="I51" s="16">
        <v>43271</v>
      </c>
      <c r="J51" s="20">
        <f>_xlfn.DAYS(Tabla1[[#This Row],[Fecha de Aprobación]],Tabla1[[#This Row],[Fecha de creación]])</f>
        <v>9</v>
      </c>
      <c r="K51" s="1">
        <v>43267</v>
      </c>
      <c r="L51" s="1">
        <v>43274</v>
      </c>
      <c r="M51" s="1">
        <v>43296</v>
      </c>
      <c r="N51" s="2">
        <f t="shared" si="1"/>
        <v>121</v>
      </c>
      <c r="O51" s="30" t="s">
        <v>97</v>
      </c>
      <c r="P51" s="34" t="s">
        <v>81</v>
      </c>
      <c r="Q51" s="19" t="s">
        <v>106</v>
      </c>
      <c r="R51" s="18" t="s">
        <v>28</v>
      </c>
      <c r="S51" s="20">
        <f>_xlfn.DAYS(Tabla1[[#This Row],[Fecha Real de llegada a almacén/Obra]],Tabla1[[#This Row],[Fecha de recepción]])</f>
        <v>40</v>
      </c>
      <c r="T51" s="20">
        <f>_xlfn.DAYS(Tabla1[[#This Row],[Fecha de creación]],Tabla1[[#This Row],[Fecha de recepción]])</f>
        <v>6</v>
      </c>
      <c r="U51" s="20" t="str">
        <f>VLOOKUP(MONTH(Tabla1[[#This Row],[Fecha de recepción]]),Tabla2[],2,0)</f>
        <v>Jun</v>
      </c>
      <c r="V51" s="20">
        <f>YEAR(Tabla1[[#This Row],[Fecha de recepción]])</f>
        <v>2018</v>
      </c>
    </row>
    <row r="52" spans="1:22" ht="12.75" x14ac:dyDescent="0.25">
      <c r="A52" s="12" t="s">
        <v>14</v>
      </c>
      <c r="B52" s="18" t="s">
        <v>184</v>
      </c>
      <c r="C52" s="13" t="s">
        <v>10</v>
      </c>
      <c r="D52" s="14">
        <v>43151</v>
      </c>
      <c r="E52" s="1">
        <v>43175</v>
      </c>
      <c r="F52" s="29">
        <f>Tabla1[[#This Row],[Fecha de firma de Comparativo]]-Tabla1[[#This Row],[Fecha de recepción]]</f>
        <v>24</v>
      </c>
      <c r="G52" s="15" t="s">
        <v>344</v>
      </c>
      <c r="H52" s="16">
        <v>43154</v>
      </c>
      <c r="I52" s="16">
        <v>43161</v>
      </c>
      <c r="J52" s="20">
        <f>_xlfn.DAYS(Tabla1[[#This Row],[Fecha de Aprobación]],Tabla1[[#This Row],[Fecha de creación]])</f>
        <v>7</v>
      </c>
      <c r="K52" s="1">
        <v>43198</v>
      </c>
      <c r="L52" s="1">
        <v>43176</v>
      </c>
      <c r="M52" s="1">
        <v>43182</v>
      </c>
      <c r="N52" s="2">
        <f t="shared" si="1"/>
        <v>219</v>
      </c>
      <c r="O52" s="31" t="s">
        <v>98</v>
      </c>
      <c r="P52" s="31" t="s">
        <v>58</v>
      </c>
      <c r="Q52" s="19" t="s">
        <v>107</v>
      </c>
      <c r="R52" s="18" t="s">
        <v>28</v>
      </c>
      <c r="S52" s="20">
        <f>_xlfn.DAYS(Tabla1[[#This Row],[Fecha Real de llegada a almacén/Obra]],Tabla1[[#This Row],[Fecha de recepción]])</f>
        <v>31</v>
      </c>
      <c r="T52" s="20">
        <f>_xlfn.DAYS(Tabla1[[#This Row],[Fecha de creación]],Tabla1[[#This Row],[Fecha de recepción]])</f>
        <v>3</v>
      </c>
      <c r="U52" s="20" t="str">
        <f>VLOOKUP(MONTH(Tabla1[[#This Row],[Fecha de recepción]]),Tabla2[],2,0)</f>
        <v>Feb</v>
      </c>
      <c r="V52" s="20">
        <f>YEAR(Tabla1[[#This Row],[Fecha de recepción]])</f>
        <v>2018</v>
      </c>
    </row>
    <row r="53" spans="1:22" s="21" customFormat="1" ht="12.75" x14ac:dyDescent="0.25">
      <c r="A53" s="12" t="s">
        <v>14</v>
      </c>
      <c r="B53" s="18" t="s">
        <v>185</v>
      </c>
      <c r="C53" s="13" t="s">
        <v>31</v>
      </c>
      <c r="D53" s="14">
        <v>43502</v>
      </c>
      <c r="E53" s="1">
        <v>43555</v>
      </c>
      <c r="F53" s="29">
        <f>Tabla1[[#This Row],[Fecha de firma de Comparativo]]-Tabla1[[#This Row],[Fecha de recepción]]</f>
        <v>53</v>
      </c>
      <c r="G53" s="15" t="s">
        <v>345</v>
      </c>
      <c r="H53" s="16">
        <v>43507</v>
      </c>
      <c r="I53" s="16">
        <v>43513</v>
      </c>
      <c r="J53" s="21">
        <f>_xlfn.DAYS(Tabla1[[#This Row],[Fecha de Aprobación]],Tabla1[[#This Row],[Fecha de creación]])</f>
        <v>6</v>
      </c>
      <c r="K53" s="1">
        <v>43534</v>
      </c>
      <c r="L53" s="1">
        <v>43528</v>
      </c>
      <c r="M53" s="1">
        <v>43524</v>
      </c>
      <c r="N53" s="2">
        <f t="shared" si="1"/>
        <v>-133</v>
      </c>
      <c r="O53" s="31" t="s">
        <v>99</v>
      </c>
      <c r="P53" s="31" t="s">
        <v>59</v>
      </c>
      <c r="Q53" s="19" t="s">
        <v>108</v>
      </c>
      <c r="R53" s="18" t="s">
        <v>11</v>
      </c>
      <c r="S53" s="21">
        <f>_xlfn.DAYS(Tabla1[[#This Row],[Fecha Real de llegada a almacén/Obra]],Tabla1[[#This Row],[Fecha de recepción]])</f>
        <v>22</v>
      </c>
      <c r="T53" s="21">
        <f>_xlfn.DAYS(Tabla1[[#This Row],[Fecha de creación]],Tabla1[[#This Row],[Fecha de recepción]])</f>
        <v>5</v>
      </c>
      <c r="U53" s="21" t="str">
        <f>VLOOKUP(MONTH(Tabla1[[#This Row],[Fecha de recepción]]),Tabla2[],2,0)</f>
        <v>Feb</v>
      </c>
      <c r="V53" s="21">
        <f>YEAR(Tabla1[[#This Row],[Fecha de recepción]])</f>
        <v>2019</v>
      </c>
    </row>
    <row r="54" spans="1:22" ht="12.75" x14ac:dyDescent="0.25">
      <c r="A54" s="12" t="s">
        <v>14</v>
      </c>
      <c r="B54" s="18" t="s">
        <v>186</v>
      </c>
      <c r="C54" s="13" t="s">
        <v>114</v>
      </c>
      <c r="D54" s="14">
        <v>43201</v>
      </c>
      <c r="E54" s="1">
        <v>43253</v>
      </c>
      <c r="F54" s="29">
        <f>Tabla1[[#This Row],[Fecha de firma de Comparativo]]-Tabla1[[#This Row],[Fecha de recepción]]</f>
        <v>52</v>
      </c>
      <c r="G54" s="15" t="s">
        <v>346</v>
      </c>
      <c r="H54" s="16">
        <v>43207</v>
      </c>
      <c r="I54" s="16">
        <v>43217</v>
      </c>
      <c r="J54" s="20">
        <f>_xlfn.DAYS(Tabla1[[#This Row],[Fecha de Aprobación]],Tabla1[[#This Row],[Fecha de creación]])</f>
        <v>10</v>
      </c>
      <c r="K54" s="1">
        <v>43240</v>
      </c>
      <c r="L54" s="1">
        <v>43226</v>
      </c>
      <c r="M54" s="1">
        <v>43231</v>
      </c>
      <c r="N54" s="2">
        <f t="shared" si="1"/>
        <v>169</v>
      </c>
      <c r="O54" s="30" t="s">
        <v>100</v>
      </c>
      <c r="P54" s="31" t="s">
        <v>60</v>
      </c>
      <c r="Q54" s="19" t="s">
        <v>109</v>
      </c>
      <c r="R54" s="18" t="s">
        <v>11</v>
      </c>
      <c r="S54" s="20">
        <f>_xlfn.DAYS(Tabla1[[#This Row],[Fecha Real de llegada a almacén/Obra]],Tabla1[[#This Row],[Fecha de recepción]])</f>
        <v>30</v>
      </c>
      <c r="T54" s="20">
        <f>_xlfn.DAYS(Tabla1[[#This Row],[Fecha de creación]],Tabla1[[#This Row],[Fecha de recepción]])</f>
        <v>6</v>
      </c>
      <c r="U54" s="20" t="str">
        <f>VLOOKUP(MONTH(Tabla1[[#This Row],[Fecha de recepción]]),Tabla2[],2,0)</f>
        <v>Abr</v>
      </c>
      <c r="V54" s="20">
        <f>YEAR(Tabla1[[#This Row],[Fecha de recepción]])</f>
        <v>2018</v>
      </c>
    </row>
    <row r="55" spans="1:22" ht="12.75" x14ac:dyDescent="0.25">
      <c r="A55" s="12" t="s">
        <v>14</v>
      </c>
      <c r="B55" s="18" t="s">
        <v>187</v>
      </c>
      <c r="C55" s="13" t="s">
        <v>26</v>
      </c>
      <c r="D55" s="14">
        <v>43280</v>
      </c>
      <c r="E55" s="1">
        <v>43291</v>
      </c>
      <c r="F55" s="29">
        <f>Tabla1[[#This Row],[Fecha de firma de Comparativo]]-Tabla1[[#This Row],[Fecha de recepción]]</f>
        <v>11</v>
      </c>
      <c r="G55" s="15" t="s">
        <v>347</v>
      </c>
      <c r="H55" s="16">
        <v>43281</v>
      </c>
      <c r="I55" s="16">
        <v>43290</v>
      </c>
      <c r="J55" s="20">
        <f>_xlfn.DAYS(Tabla1[[#This Row],[Fecha de Aprobación]],Tabla1[[#This Row],[Fecha de creación]])</f>
        <v>9</v>
      </c>
      <c r="K55" s="1">
        <v>43304</v>
      </c>
      <c r="L55" s="1">
        <v>43328</v>
      </c>
      <c r="M55" s="1">
        <v>43302</v>
      </c>
      <c r="N55" s="2">
        <f t="shared" si="1"/>
        <v>67</v>
      </c>
      <c r="O55" s="30" t="s">
        <v>101</v>
      </c>
      <c r="P55" s="31" t="s">
        <v>61</v>
      </c>
      <c r="Q55" s="19" t="s">
        <v>110</v>
      </c>
      <c r="R55" s="18" t="s">
        <v>11</v>
      </c>
      <c r="S55" s="20">
        <f>_xlfn.DAYS(Tabla1[[#This Row],[Fecha Real de llegada a almacén/Obra]],Tabla1[[#This Row],[Fecha de recepción]])</f>
        <v>22</v>
      </c>
      <c r="T55" s="20">
        <f>_xlfn.DAYS(Tabla1[[#This Row],[Fecha de creación]],Tabla1[[#This Row],[Fecha de recepción]])</f>
        <v>1</v>
      </c>
      <c r="U55" s="20" t="str">
        <f>VLOOKUP(MONTH(Tabla1[[#This Row],[Fecha de recepción]]),Tabla2[],2,0)</f>
        <v>Jun</v>
      </c>
      <c r="V55" s="20">
        <f>YEAR(Tabla1[[#This Row],[Fecha de recepción]])</f>
        <v>2018</v>
      </c>
    </row>
    <row r="56" spans="1:22" ht="12.75" x14ac:dyDescent="0.25">
      <c r="A56" s="12" t="s">
        <v>14</v>
      </c>
      <c r="B56" s="18" t="s">
        <v>188</v>
      </c>
      <c r="C56" s="13" t="s">
        <v>27</v>
      </c>
      <c r="D56" s="14">
        <v>43479</v>
      </c>
      <c r="E56" s="1">
        <v>43535</v>
      </c>
      <c r="F56" s="29">
        <f>Tabla1[[#This Row],[Fecha de firma de Comparativo]]-Tabla1[[#This Row],[Fecha de recepción]]</f>
        <v>56</v>
      </c>
      <c r="G56" s="15" t="s">
        <v>348</v>
      </c>
      <c r="H56" s="16">
        <v>43484</v>
      </c>
      <c r="I56" s="16">
        <v>43493</v>
      </c>
      <c r="J56" s="20">
        <f>_xlfn.DAYS(Tabla1[[#This Row],[Fecha de Aprobación]],Tabla1[[#This Row],[Fecha de creación]])</f>
        <v>9</v>
      </c>
      <c r="K56" s="1">
        <v>43509</v>
      </c>
      <c r="L56" s="1">
        <v>43490</v>
      </c>
      <c r="M56" s="1">
        <v>43512</v>
      </c>
      <c r="N56" s="2">
        <f t="shared" si="1"/>
        <v>-95</v>
      </c>
      <c r="O56" s="30" t="s">
        <v>84</v>
      </c>
      <c r="P56" s="31" t="s">
        <v>62</v>
      </c>
      <c r="Q56" s="19" t="s">
        <v>105</v>
      </c>
      <c r="R56" s="18" t="s">
        <v>11</v>
      </c>
      <c r="S56" s="20">
        <f>_xlfn.DAYS(Tabla1[[#This Row],[Fecha Real de llegada a almacén/Obra]],Tabla1[[#This Row],[Fecha de recepción]])</f>
        <v>33</v>
      </c>
      <c r="T56" s="20">
        <f>_xlfn.DAYS(Tabla1[[#This Row],[Fecha de creación]],Tabla1[[#This Row],[Fecha de recepción]])</f>
        <v>5</v>
      </c>
      <c r="U56" s="20" t="str">
        <f>VLOOKUP(MONTH(Tabla1[[#This Row],[Fecha de recepción]]),Tabla2[],2,0)</f>
        <v>Ene</v>
      </c>
      <c r="V56" s="20">
        <f>YEAR(Tabla1[[#This Row],[Fecha de recepción]])</f>
        <v>2019</v>
      </c>
    </row>
    <row r="57" spans="1:22" ht="12.75" x14ac:dyDescent="0.25">
      <c r="A57" s="12" t="s">
        <v>14</v>
      </c>
      <c r="B57" s="18" t="s">
        <v>189</v>
      </c>
      <c r="C57" s="13" t="s">
        <v>10</v>
      </c>
      <c r="D57" s="14">
        <v>43309</v>
      </c>
      <c r="E57" s="1">
        <v>43358</v>
      </c>
      <c r="F57" s="29">
        <f>Tabla1[[#This Row],[Fecha de firma de Comparativo]]-Tabla1[[#This Row],[Fecha de recepción]]</f>
        <v>49</v>
      </c>
      <c r="G57" s="15" t="s">
        <v>349</v>
      </c>
      <c r="H57" s="16">
        <v>43319</v>
      </c>
      <c r="I57" s="16">
        <v>43327</v>
      </c>
      <c r="J57" s="20">
        <f>_xlfn.DAYS(Tabla1[[#This Row],[Fecha de Aprobación]],Tabla1[[#This Row],[Fecha de creación]])</f>
        <v>8</v>
      </c>
      <c r="K57" s="1">
        <v>43331</v>
      </c>
      <c r="L57" s="1">
        <v>43328</v>
      </c>
      <c r="M57" s="1">
        <v>43353</v>
      </c>
      <c r="N57" s="2">
        <f t="shared" si="1"/>
        <v>67</v>
      </c>
      <c r="O57" s="30" t="s">
        <v>85</v>
      </c>
      <c r="P57" s="31" t="s">
        <v>63</v>
      </c>
      <c r="Q57" s="19" t="s">
        <v>106</v>
      </c>
      <c r="R57" s="18" t="s">
        <v>11</v>
      </c>
      <c r="S57" s="20">
        <f>_xlfn.DAYS(Tabla1[[#This Row],[Fecha Real de llegada a almacén/Obra]],Tabla1[[#This Row],[Fecha de recepción]])</f>
        <v>44</v>
      </c>
      <c r="T57" s="20">
        <f>_xlfn.DAYS(Tabla1[[#This Row],[Fecha de creación]],Tabla1[[#This Row],[Fecha de recepción]])</f>
        <v>10</v>
      </c>
      <c r="U57" s="20" t="str">
        <f>VLOOKUP(MONTH(Tabla1[[#This Row],[Fecha de recepción]]),Tabla2[],2,0)</f>
        <v>Jul</v>
      </c>
      <c r="V57" s="20">
        <f>YEAR(Tabla1[[#This Row],[Fecha de recepción]])</f>
        <v>2018</v>
      </c>
    </row>
    <row r="58" spans="1:22" ht="12.75" x14ac:dyDescent="0.25">
      <c r="A58" s="12" t="s">
        <v>23</v>
      </c>
      <c r="B58" s="18" t="s">
        <v>190</v>
      </c>
      <c r="C58" s="13" t="s">
        <v>32</v>
      </c>
      <c r="D58" s="14">
        <v>43499</v>
      </c>
      <c r="E58" s="1">
        <v>43546</v>
      </c>
      <c r="F58" s="29">
        <f>Tabla1[[#This Row],[Fecha de firma de Comparativo]]-Tabla1[[#This Row],[Fecha de recepción]]</f>
        <v>47</v>
      </c>
      <c r="G58" s="15" t="s">
        <v>350</v>
      </c>
      <c r="H58" s="16">
        <v>43508</v>
      </c>
      <c r="I58" s="16">
        <v>43513</v>
      </c>
      <c r="J58" s="20">
        <f>_xlfn.DAYS(Tabla1[[#This Row],[Fecha de Aprobación]],Tabla1[[#This Row],[Fecha de creación]])</f>
        <v>5</v>
      </c>
      <c r="K58" s="1">
        <v>43533</v>
      </c>
      <c r="L58" s="1">
        <v>43549</v>
      </c>
      <c r="M58" s="1">
        <v>43532</v>
      </c>
      <c r="N58" s="2">
        <f t="shared" si="1"/>
        <v>-154</v>
      </c>
      <c r="O58" s="30" t="s">
        <v>86</v>
      </c>
      <c r="P58" s="31" t="s">
        <v>64</v>
      </c>
      <c r="Q58" s="19" t="s">
        <v>107</v>
      </c>
      <c r="R58" s="18" t="s">
        <v>28</v>
      </c>
      <c r="S58" s="20">
        <f>_xlfn.DAYS(Tabla1[[#This Row],[Fecha Real de llegada a almacén/Obra]],Tabla1[[#This Row],[Fecha de recepción]])</f>
        <v>33</v>
      </c>
      <c r="T58" s="20">
        <f>_xlfn.DAYS(Tabla1[[#This Row],[Fecha de creación]],Tabla1[[#This Row],[Fecha de recepción]])</f>
        <v>9</v>
      </c>
      <c r="U58" s="20" t="str">
        <f>VLOOKUP(MONTH(Tabla1[[#This Row],[Fecha de recepción]]),Tabla2[],2,0)</f>
        <v>Feb</v>
      </c>
      <c r="V58" s="20">
        <f>YEAR(Tabla1[[#This Row],[Fecha de recepción]])</f>
        <v>2019</v>
      </c>
    </row>
    <row r="59" spans="1:22" ht="12.75" x14ac:dyDescent="0.25">
      <c r="A59" s="12" t="s">
        <v>25</v>
      </c>
      <c r="B59" s="18" t="s">
        <v>191</v>
      </c>
      <c r="C59" s="13" t="s">
        <v>10</v>
      </c>
      <c r="D59" s="14">
        <v>43484</v>
      </c>
      <c r="E59" s="1">
        <v>43516</v>
      </c>
      <c r="F59" s="29">
        <f>Tabla1[[#This Row],[Fecha de firma de Comparativo]]-Tabla1[[#This Row],[Fecha de recepción]]</f>
        <v>32</v>
      </c>
      <c r="G59" s="15" t="s">
        <v>351</v>
      </c>
      <c r="H59" s="16">
        <v>43490</v>
      </c>
      <c r="I59" s="16">
        <v>43495</v>
      </c>
      <c r="J59" s="20">
        <f>_xlfn.DAYS(Tabla1[[#This Row],[Fecha de Aprobación]],Tabla1[[#This Row],[Fecha de creación]])</f>
        <v>5</v>
      </c>
      <c r="K59" s="1">
        <v>43513</v>
      </c>
      <c r="L59" s="1">
        <v>43533</v>
      </c>
      <c r="M59" s="1">
        <v>43523</v>
      </c>
      <c r="N59" s="2">
        <f t="shared" si="1"/>
        <v>-138</v>
      </c>
      <c r="O59" s="31" t="s">
        <v>87</v>
      </c>
      <c r="P59" s="31" t="s">
        <v>65</v>
      </c>
      <c r="Q59" s="19" t="s">
        <v>108</v>
      </c>
      <c r="R59" s="18" t="s">
        <v>11</v>
      </c>
      <c r="S59" s="20">
        <f>_xlfn.DAYS(Tabla1[[#This Row],[Fecha Real de llegada a almacén/Obra]],Tabla1[[#This Row],[Fecha de recepción]])</f>
        <v>39</v>
      </c>
      <c r="T59" s="20">
        <f>_xlfn.DAYS(Tabla1[[#This Row],[Fecha de creación]],Tabla1[[#This Row],[Fecha de recepción]])</f>
        <v>6</v>
      </c>
      <c r="U59" s="20" t="str">
        <f>VLOOKUP(MONTH(Tabla1[[#This Row],[Fecha de recepción]]),Tabla2[],2,0)</f>
        <v>Ene</v>
      </c>
      <c r="V59" s="20">
        <f>YEAR(Tabla1[[#This Row],[Fecha de recepción]])</f>
        <v>2019</v>
      </c>
    </row>
    <row r="60" spans="1:22" ht="12.75" x14ac:dyDescent="0.25">
      <c r="A60" s="12" t="s">
        <v>25</v>
      </c>
      <c r="B60" s="18" t="s">
        <v>192</v>
      </c>
      <c r="C60" s="13" t="s">
        <v>12</v>
      </c>
      <c r="D60" s="14">
        <v>43398</v>
      </c>
      <c r="E60" s="1">
        <v>43412</v>
      </c>
      <c r="F60" s="29">
        <f>Tabla1[[#This Row],[Fecha de firma de Comparativo]]-Tabla1[[#This Row],[Fecha de recepción]]</f>
        <v>14</v>
      </c>
      <c r="G60" s="15" t="s">
        <v>352</v>
      </c>
      <c r="H60" s="16">
        <v>43407</v>
      </c>
      <c r="I60" s="16">
        <v>43415</v>
      </c>
      <c r="J60" s="20">
        <f>_xlfn.DAYS(Tabla1[[#This Row],[Fecha de Aprobación]],Tabla1[[#This Row],[Fecha de creación]])</f>
        <v>8</v>
      </c>
      <c r="K60" s="1">
        <v>43431</v>
      </c>
      <c r="L60" s="1">
        <v>43439</v>
      </c>
      <c r="M60" s="1">
        <v>43440</v>
      </c>
      <c r="N60" s="2">
        <f t="shared" si="1"/>
        <v>-44</v>
      </c>
      <c r="O60" s="30" t="s">
        <v>88</v>
      </c>
      <c r="P60" s="34" t="s">
        <v>66</v>
      </c>
      <c r="Q60" s="19" t="s">
        <v>109</v>
      </c>
      <c r="R60" s="18" t="s">
        <v>11</v>
      </c>
      <c r="S60" s="20">
        <f>_xlfn.DAYS(Tabla1[[#This Row],[Fecha Real de llegada a almacén/Obra]],Tabla1[[#This Row],[Fecha de recepción]])</f>
        <v>42</v>
      </c>
      <c r="T60" s="20">
        <f>_xlfn.DAYS(Tabla1[[#This Row],[Fecha de creación]],Tabla1[[#This Row],[Fecha de recepción]])</f>
        <v>9</v>
      </c>
      <c r="U60" s="20" t="str">
        <f>VLOOKUP(MONTH(Tabla1[[#This Row],[Fecha de recepción]]),Tabla2[],2,0)</f>
        <v>Oct</v>
      </c>
      <c r="V60" s="20">
        <f>YEAR(Tabla1[[#This Row],[Fecha de recepción]])</f>
        <v>2018</v>
      </c>
    </row>
    <row r="61" spans="1:22" ht="12.75" x14ac:dyDescent="0.25">
      <c r="A61" s="12" t="s">
        <v>14</v>
      </c>
      <c r="B61" s="18" t="s">
        <v>193</v>
      </c>
      <c r="C61" s="3" t="s">
        <v>13</v>
      </c>
      <c r="D61" s="14">
        <v>43390</v>
      </c>
      <c r="E61" s="1">
        <v>43444</v>
      </c>
      <c r="F61" s="29">
        <f>Tabla1[[#This Row],[Fecha de firma de Comparativo]]-Tabla1[[#This Row],[Fecha de recepción]]</f>
        <v>54</v>
      </c>
      <c r="G61" s="15" t="s">
        <v>353</v>
      </c>
      <c r="H61" s="16">
        <v>43399</v>
      </c>
      <c r="I61" s="16">
        <v>43405</v>
      </c>
      <c r="J61" s="20">
        <f>_xlfn.DAYS(Tabla1[[#This Row],[Fecha de Aprobación]],Tabla1[[#This Row],[Fecha de creación]])</f>
        <v>6</v>
      </c>
      <c r="K61" s="1">
        <v>43430</v>
      </c>
      <c r="L61" s="1">
        <v>43432</v>
      </c>
      <c r="M61" s="1">
        <v>43415</v>
      </c>
      <c r="N61" s="2">
        <f t="shared" si="1"/>
        <v>-37</v>
      </c>
      <c r="O61" s="30" t="s">
        <v>89</v>
      </c>
      <c r="P61" s="31" t="s">
        <v>67</v>
      </c>
      <c r="Q61" s="19" t="s">
        <v>110</v>
      </c>
      <c r="R61" s="18" t="s">
        <v>28</v>
      </c>
      <c r="S61" s="20">
        <f>_xlfn.DAYS(Tabla1[[#This Row],[Fecha Real de llegada a almacén/Obra]],Tabla1[[#This Row],[Fecha de recepción]])</f>
        <v>25</v>
      </c>
      <c r="T61" s="20">
        <f>_xlfn.DAYS(Tabla1[[#This Row],[Fecha de creación]],Tabla1[[#This Row],[Fecha de recepción]])</f>
        <v>9</v>
      </c>
      <c r="U61" s="20" t="str">
        <f>VLOOKUP(MONTH(Tabla1[[#This Row],[Fecha de recepción]]),Tabla2[],2,0)</f>
        <v>Oct</v>
      </c>
      <c r="V61" s="20">
        <f>YEAR(Tabla1[[#This Row],[Fecha de recepción]])</f>
        <v>2018</v>
      </c>
    </row>
    <row r="62" spans="1:22" ht="12.75" x14ac:dyDescent="0.25">
      <c r="A62" s="12" t="s">
        <v>14</v>
      </c>
      <c r="B62" s="18" t="s">
        <v>194</v>
      </c>
      <c r="C62" s="13" t="s">
        <v>15</v>
      </c>
      <c r="D62" s="14">
        <v>43222</v>
      </c>
      <c r="E62" s="1">
        <v>43239</v>
      </c>
      <c r="F62" s="29">
        <f>Tabla1[[#This Row],[Fecha de firma de Comparativo]]-Tabla1[[#This Row],[Fecha de recepción]]</f>
        <v>17</v>
      </c>
      <c r="G62" s="15" t="s">
        <v>354</v>
      </c>
      <c r="H62" s="16">
        <v>43229</v>
      </c>
      <c r="I62" s="16">
        <v>43239</v>
      </c>
      <c r="J62" s="20">
        <f>_xlfn.DAYS(Tabla1[[#This Row],[Fecha de Aprobación]],Tabla1[[#This Row],[Fecha de creación]])</f>
        <v>10</v>
      </c>
      <c r="K62" s="1">
        <v>43242</v>
      </c>
      <c r="L62" s="1">
        <v>43261</v>
      </c>
      <c r="M62" s="1">
        <v>43265</v>
      </c>
      <c r="N62" s="2">
        <f t="shared" si="1"/>
        <v>134</v>
      </c>
      <c r="O62" s="30" t="s">
        <v>90</v>
      </c>
      <c r="P62" s="31" t="s">
        <v>82</v>
      </c>
      <c r="Q62" s="19" t="s">
        <v>105</v>
      </c>
      <c r="R62" s="18" t="s">
        <v>28</v>
      </c>
      <c r="S62" s="20">
        <f>_xlfn.DAYS(Tabla1[[#This Row],[Fecha Real de llegada a almacén/Obra]],Tabla1[[#This Row],[Fecha de recepción]])</f>
        <v>43</v>
      </c>
      <c r="T62" s="20">
        <f>_xlfn.DAYS(Tabla1[[#This Row],[Fecha de creación]],Tabla1[[#This Row],[Fecha de recepción]])</f>
        <v>7</v>
      </c>
      <c r="U62" s="20" t="str">
        <f>VLOOKUP(MONTH(Tabla1[[#This Row],[Fecha de recepción]]),Tabla2[],2,0)</f>
        <v>May</v>
      </c>
      <c r="V62" s="20">
        <f>YEAR(Tabla1[[#This Row],[Fecha de recepción]])</f>
        <v>2018</v>
      </c>
    </row>
    <row r="63" spans="1:22" ht="12.75" x14ac:dyDescent="0.25">
      <c r="A63" s="12" t="s">
        <v>9</v>
      </c>
      <c r="B63" s="18" t="s">
        <v>195</v>
      </c>
      <c r="C63" s="13" t="s">
        <v>16</v>
      </c>
      <c r="D63" s="14">
        <v>43311</v>
      </c>
      <c r="E63" s="1">
        <v>43333</v>
      </c>
      <c r="F63" s="29">
        <f>Tabla1[[#This Row],[Fecha de firma de Comparativo]]-Tabla1[[#This Row],[Fecha de recepción]]</f>
        <v>22</v>
      </c>
      <c r="G63" s="15" t="s">
        <v>355</v>
      </c>
      <c r="H63" s="16">
        <v>43320</v>
      </c>
      <c r="I63" s="16">
        <v>43329</v>
      </c>
      <c r="J63" s="20">
        <f>_xlfn.DAYS(Tabla1[[#This Row],[Fecha de Aprobación]],Tabla1[[#This Row],[Fecha de creación]])</f>
        <v>9</v>
      </c>
      <c r="K63" s="1">
        <v>43321</v>
      </c>
      <c r="L63" s="1">
        <v>43370</v>
      </c>
      <c r="M63" s="1">
        <v>43345</v>
      </c>
      <c r="N63" s="2">
        <f t="shared" si="1"/>
        <v>25</v>
      </c>
      <c r="O63" s="30" t="s">
        <v>91</v>
      </c>
      <c r="P63" s="31" t="s">
        <v>68</v>
      </c>
      <c r="Q63" s="19" t="s">
        <v>106</v>
      </c>
      <c r="R63" s="18" t="s">
        <v>29</v>
      </c>
      <c r="S63" s="20">
        <f>_xlfn.DAYS(Tabla1[[#This Row],[Fecha Real de llegada a almacén/Obra]],Tabla1[[#This Row],[Fecha de recepción]])</f>
        <v>34</v>
      </c>
      <c r="T63" s="20">
        <f>_xlfn.DAYS(Tabla1[[#This Row],[Fecha de creación]],Tabla1[[#This Row],[Fecha de recepción]])</f>
        <v>9</v>
      </c>
      <c r="U63" s="20" t="str">
        <f>VLOOKUP(MONTH(Tabla1[[#This Row],[Fecha de recepción]]),Tabla2[],2,0)</f>
        <v>Jul</v>
      </c>
      <c r="V63" s="20">
        <f>YEAR(Tabla1[[#This Row],[Fecha de recepción]])</f>
        <v>2018</v>
      </c>
    </row>
    <row r="64" spans="1:22" ht="12.75" x14ac:dyDescent="0.25">
      <c r="A64" s="12" t="s">
        <v>14</v>
      </c>
      <c r="B64" s="18" t="s">
        <v>196</v>
      </c>
      <c r="C64" s="13" t="s">
        <v>17</v>
      </c>
      <c r="D64" s="14">
        <v>43238</v>
      </c>
      <c r="E64" s="1">
        <v>43294</v>
      </c>
      <c r="F64" s="29">
        <f>Tabla1[[#This Row],[Fecha de firma de Comparativo]]-Tabla1[[#This Row],[Fecha de recepción]]</f>
        <v>56</v>
      </c>
      <c r="G64" s="15" t="s">
        <v>356</v>
      </c>
      <c r="H64" s="16">
        <v>43247</v>
      </c>
      <c r="I64" s="16">
        <v>43257</v>
      </c>
      <c r="J64" s="20">
        <f>_xlfn.DAYS(Tabla1[[#This Row],[Fecha de Aprobación]],Tabla1[[#This Row],[Fecha de creación]])</f>
        <v>10</v>
      </c>
      <c r="K64" s="1">
        <v>43272</v>
      </c>
      <c r="L64" s="1">
        <v>43284</v>
      </c>
      <c r="M64" s="1">
        <v>43278</v>
      </c>
      <c r="N64" s="2">
        <f t="shared" si="1"/>
        <v>111</v>
      </c>
      <c r="O64" s="30" t="s">
        <v>92</v>
      </c>
      <c r="P64" s="31" t="s">
        <v>69</v>
      </c>
      <c r="Q64" s="19" t="s">
        <v>107</v>
      </c>
      <c r="R64" s="18" t="s">
        <v>29</v>
      </c>
      <c r="S64" s="20">
        <f>_xlfn.DAYS(Tabla1[[#This Row],[Fecha Real de llegada a almacén/Obra]],Tabla1[[#This Row],[Fecha de recepción]])</f>
        <v>40</v>
      </c>
      <c r="T64" s="20">
        <f>_xlfn.DAYS(Tabla1[[#This Row],[Fecha de creación]],Tabla1[[#This Row],[Fecha de recepción]])</f>
        <v>9</v>
      </c>
      <c r="U64" s="20" t="str">
        <f>VLOOKUP(MONTH(Tabla1[[#This Row],[Fecha de recepción]]),Tabla2[],2,0)</f>
        <v>May</v>
      </c>
      <c r="V64" s="20">
        <f>YEAR(Tabla1[[#This Row],[Fecha de recepción]])</f>
        <v>2018</v>
      </c>
    </row>
    <row r="65" spans="1:22" ht="12.75" x14ac:dyDescent="0.25">
      <c r="A65" s="12" t="s">
        <v>9</v>
      </c>
      <c r="B65" s="18" t="s">
        <v>197</v>
      </c>
      <c r="C65" s="13" t="s">
        <v>18</v>
      </c>
      <c r="D65" s="14">
        <v>43509</v>
      </c>
      <c r="E65" s="1">
        <v>43568</v>
      </c>
      <c r="F65" s="29">
        <f>Tabla1[[#This Row],[Fecha de firma de Comparativo]]-Tabla1[[#This Row],[Fecha de recepción]]</f>
        <v>59</v>
      </c>
      <c r="G65" s="15" t="s">
        <v>357</v>
      </c>
      <c r="H65" s="16">
        <v>43510</v>
      </c>
      <c r="I65" s="16">
        <v>43519</v>
      </c>
      <c r="J65" s="20">
        <f>_xlfn.DAYS(Tabla1[[#This Row],[Fecha de Aprobación]],Tabla1[[#This Row],[Fecha de creación]])</f>
        <v>9</v>
      </c>
      <c r="K65" s="1">
        <v>43542</v>
      </c>
      <c r="L65" s="1">
        <v>43545</v>
      </c>
      <c r="M65" s="1">
        <v>43546</v>
      </c>
      <c r="N65" s="2">
        <f t="shared" si="1"/>
        <v>-150</v>
      </c>
      <c r="O65" s="30" t="s">
        <v>93</v>
      </c>
      <c r="P65" s="31" t="s">
        <v>70</v>
      </c>
      <c r="Q65" s="19" t="s">
        <v>108</v>
      </c>
      <c r="R65" s="18" t="s">
        <v>29</v>
      </c>
      <c r="S65" s="20">
        <f>_xlfn.DAYS(Tabla1[[#This Row],[Fecha Real de llegada a almacén/Obra]],Tabla1[[#This Row],[Fecha de recepción]])</f>
        <v>37</v>
      </c>
      <c r="T65" s="20">
        <f>_xlfn.DAYS(Tabla1[[#This Row],[Fecha de creación]],Tabla1[[#This Row],[Fecha de recepción]])</f>
        <v>1</v>
      </c>
      <c r="U65" s="20" t="str">
        <f>VLOOKUP(MONTH(Tabla1[[#This Row],[Fecha de recepción]]),Tabla2[],2,0)</f>
        <v>Feb</v>
      </c>
      <c r="V65" s="20">
        <f>YEAR(Tabla1[[#This Row],[Fecha de recepción]])</f>
        <v>2019</v>
      </c>
    </row>
    <row r="66" spans="1:22" ht="12.75" x14ac:dyDescent="0.25">
      <c r="A66" s="12" t="s">
        <v>9</v>
      </c>
      <c r="B66" s="18" t="s">
        <v>198</v>
      </c>
      <c r="C66" s="13" t="s">
        <v>19</v>
      </c>
      <c r="D66" s="14">
        <v>43542</v>
      </c>
      <c r="E66" s="1">
        <v>43598</v>
      </c>
      <c r="F66" s="29">
        <f>Tabla1[[#This Row],[Fecha de firma de Comparativo]]-Tabla1[[#This Row],[Fecha de recepción]]</f>
        <v>56</v>
      </c>
      <c r="G66" s="15" t="s">
        <v>358</v>
      </c>
      <c r="H66" s="16">
        <v>43547</v>
      </c>
      <c r="I66" s="16">
        <v>43552</v>
      </c>
      <c r="J66" s="20">
        <f>_xlfn.DAYS(Tabla1[[#This Row],[Fecha de Aprobación]],Tabla1[[#This Row],[Fecha de creación]])</f>
        <v>5</v>
      </c>
      <c r="K66" s="1">
        <v>43578</v>
      </c>
      <c r="L66" s="1">
        <v>43575</v>
      </c>
      <c r="M66" s="1">
        <v>43579</v>
      </c>
      <c r="N66" s="2">
        <f t="shared" ref="N66:N97" si="2">$M$2-L66</f>
        <v>-180</v>
      </c>
      <c r="O66" s="30" t="s">
        <v>94</v>
      </c>
      <c r="P66" s="31" t="s">
        <v>71</v>
      </c>
      <c r="Q66" s="19" t="s">
        <v>109</v>
      </c>
      <c r="R66" s="18" t="s">
        <v>28</v>
      </c>
      <c r="S66" s="20">
        <f>_xlfn.DAYS(Tabla1[[#This Row],[Fecha Real de llegada a almacén/Obra]],Tabla1[[#This Row],[Fecha de recepción]])</f>
        <v>37</v>
      </c>
      <c r="T66" s="20">
        <f>_xlfn.DAYS(Tabla1[[#This Row],[Fecha de creación]],Tabla1[[#This Row],[Fecha de recepción]])</f>
        <v>5</v>
      </c>
      <c r="U66" s="20" t="str">
        <f>VLOOKUP(MONTH(Tabla1[[#This Row],[Fecha de recepción]]),Tabla2[],2,0)</f>
        <v>Mar</v>
      </c>
      <c r="V66" s="20">
        <f>YEAR(Tabla1[[#This Row],[Fecha de recepción]])</f>
        <v>2019</v>
      </c>
    </row>
    <row r="67" spans="1:22" ht="12.75" x14ac:dyDescent="0.25">
      <c r="A67" s="12" t="s">
        <v>9</v>
      </c>
      <c r="B67" s="18" t="s">
        <v>199</v>
      </c>
      <c r="C67" s="13" t="s">
        <v>20</v>
      </c>
      <c r="D67" s="14">
        <v>43112</v>
      </c>
      <c r="E67" s="1">
        <v>43144</v>
      </c>
      <c r="F67" s="29">
        <f>Tabla1[[#This Row],[Fecha de firma de Comparativo]]-Tabla1[[#This Row],[Fecha de recepción]]</f>
        <v>32</v>
      </c>
      <c r="G67" s="15" t="s">
        <v>359</v>
      </c>
      <c r="H67" s="16">
        <v>43113</v>
      </c>
      <c r="I67" s="16">
        <v>43120</v>
      </c>
      <c r="J67" s="20">
        <f>_xlfn.DAYS(Tabla1[[#This Row],[Fecha de Aprobación]],Tabla1[[#This Row],[Fecha de creación]])</f>
        <v>7</v>
      </c>
      <c r="K67" s="1">
        <v>43129</v>
      </c>
      <c r="L67" s="1">
        <v>43146</v>
      </c>
      <c r="M67" s="1">
        <v>43130</v>
      </c>
      <c r="N67" s="2">
        <f t="shared" si="2"/>
        <v>249</v>
      </c>
      <c r="O67" s="30" t="s">
        <v>95</v>
      </c>
      <c r="P67" s="31" t="s">
        <v>72</v>
      </c>
      <c r="Q67" s="19" t="s">
        <v>110</v>
      </c>
      <c r="R67" s="18" t="s">
        <v>28</v>
      </c>
      <c r="S67" s="20">
        <f>_xlfn.DAYS(Tabla1[[#This Row],[Fecha Real de llegada a almacén/Obra]],Tabla1[[#This Row],[Fecha de recepción]])</f>
        <v>18</v>
      </c>
      <c r="T67" s="20">
        <f>_xlfn.DAYS(Tabla1[[#This Row],[Fecha de creación]],Tabla1[[#This Row],[Fecha de recepción]])</f>
        <v>1</v>
      </c>
      <c r="U67" s="20" t="str">
        <f>VLOOKUP(MONTH(Tabla1[[#This Row],[Fecha de recepción]]),Tabla2[],2,0)</f>
        <v>Ene</v>
      </c>
      <c r="V67" s="20">
        <f>YEAR(Tabla1[[#This Row],[Fecha de recepción]])</f>
        <v>2018</v>
      </c>
    </row>
    <row r="68" spans="1:22" s="21" customFormat="1" ht="12.75" x14ac:dyDescent="0.25">
      <c r="A68" s="12" t="s">
        <v>14</v>
      </c>
      <c r="B68" s="18" t="s">
        <v>200</v>
      </c>
      <c r="C68" s="13" t="s">
        <v>21</v>
      </c>
      <c r="D68" s="14">
        <v>43258</v>
      </c>
      <c r="E68" s="1">
        <v>43288</v>
      </c>
      <c r="F68" s="29">
        <f>Tabla1[[#This Row],[Fecha de firma de Comparativo]]-Tabla1[[#This Row],[Fecha de recepción]]</f>
        <v>30</v>
      </c>
      <c r="G68" s="15" t="s">
        <v>360</v>
      </c>
      <c r="H68" s="16">
        <v>43262</v>
      </c>
      <c r="I68" s="16">
        <v>43271</v>
      </c>
      <c r="J68" s="21">
        <f>_xlfn.DAYS(Tabla1[[#This Row],[Fecha de Aprobación]],Tabla1[[#This Row],[Fecha de creación]])</f>
        <v>9</v>
      </c>
      <c r="K68" s="1">
        <v>43291</v>
      </c>
      <c r="L68" s="1">
        <v>43315</v>
      </c>
      <c r="M68" s="1">
        <v>43290</v>
      </c>
      <c r="N68" s="2">
        <f t="shared" si="2"/>
        <v>80</v>
      </c>
      <c r="O68" s="30" t="s">
        <v>96</v>
      </c>
      <c r="P68" s="34" t="s">
        <v>73</v>
      </c>
      <c r="Q68" s="19" t="s">
        <v>105</v>
      </c>
      <c r="R68" s="18" t="s">
        <v>28</v>
      </c>
      <c r="S68" s="21">
        <f>_xlfn.DAYS(Tabla1[[#This Row],[Fecha Real de llegada a almacén/Obra]],Tabla1[[#This Row],[Fecha de recepción]])</f>
        <v>32</v>
      </c>
      <c r="T68" s="21">
        <f>_xlfn.DAYS(Tabla1[[#This Row],[Fecha de creación]],Tabla1[[#This Row],[Fecha de recepción]])</f>
        <v>4</v>
      </c>
      <c r="U68" s="21" t="str">
        <f>VLOOKUP(MONTH(Tabla1[[#This Row],[Fecha de recepción]]),Tabla2[],2,0)</f>
        <v>Jun</v>
      </c>
      <c r="V68" s="21">
        <f>YEAR(Tabla1[[#This Row],[Fecha de recepción]])</f>
        <v>2018</v>
      </c>
    </row>
    <row r="69" spans="1:22" ht="12.75" x14ac:dyDescent="0.25">
      <c r="A69" s="12" t="s">
        <v>14</v>
      </c>
      <c r="B69" s="18" t="s">
        <v>201</v>
      </c>
      <c r="C69" s="13" t="s">
        <v>22</v>
      </c>
      <c r="D69" s="14">
        <v>43258</v>
      </c>
      <c r="E69" s="1">
        <v>43306</v>
      </c>
      <c r="F69" s="29">
        <f>Tabla1[[#This Row],[Fecha de firma de Comparativo]]-Tabla1[[#This Row],[Fecha de recepción]]</f>
        <v>48</v>
      </c>
      <c r="G69" s="15" t="s">
        <v>361</v>
      </c>
      <c r="H69" s="16">
        <v>43259</v>
      </c>
      <c r="I69" s="16">
        <v>43264</v>
      </c>
      <c r="J69" s="20">
        <f>_xlfn.DAYS(Tabla1[[#This Row],[Fecha de Aprobación]],Tabla1[[#This Row],[Fecha de creación]])</f>
        <v>5</v>
      </c>
      <c r="K69" s="1">
        <v>43269</v>
      </c>
      <c r="L69" s="1">
        <v>43287</v>
      </c>
      <c r="M69" s="1">
        <v>43274</v>
      </c>
      <c r="N69" s="2">
        <f t="shared" si="2"/>
        <v>108</v>
      </c>
      <c r="O69" s="30" t="s">
        <v>97</v>
      </c>
      <c r="P69" s="34" t="s">
        <v>74</v>
      </c>
      <c r="Q69" s="19" t="s">
        <v>106</v>
      </c>
      <c r="R69" s="18" t="s">
        <v>28</v>
      </c>
      <c r="S69" s="20">
        <f>_xlfn.DAYS(Tabla1[[#This Row],[Fecha Real de llegada a almacén/Obra]],Tabla1[[#This Row],[Fecha de recepción]])</f>
        <v>16</v>
      </c>
      <c r="T69" s="20">
        <f>_xlfn.DAYS(Tabla1[[#This Row],[Fecha de creación]],Tabla1[[#This Row],[Fecha de recepción]])</f>
        <v>1</v>
      </c>
      <c r="U69" s="20" t="str">
        <f>VLOOKUP(MONTH(Tabla1[[#This Row],[Fecha de recepción]]),Tabla2[],2,0)</f>
        <v>Jun</v>
      </c>
      <c r="V69" s="20">
        <f>YEAR(Tabla1[[#This Row],[Fecha de recepción]])</f>
        <v>2018</v>
      </c>
    </row>
    <row r="70" spans="1:22" s="21" customFormat="1" ht="12.75" x14ac:dyDescent="0.25">
      <c r="A70" s="12" t="s">
        <v>14</v>
      </c>
      <c r="B70" s="18" t="s">
        <v>202</v>
      </c>
      <c r="C70" s="13" t="s">
        <v>30</v>
      </c>
      <c r="D70" s="14">
        <v>43357</v>
      </c>
      <c r="E70" s="1">
        <v>43371</v>
      </c>
      <c r="F70" s="29">
        <f>Tabla1[[#This Row],[Fecha de firma de Comparativo]]-Tabla1[[#This Row],[Fecha de recepción]]</f>
        <v>14</v>
      </c>
      <c r="G70" s="15" t="s">
        <v>362</v>
      </c>
      <c r="H70" s="16">
        <v>43365</v>
      </c>
      <c r="I70" s="16">
        <v>43370</v>
      </c>
      <c r="J70" s="21">
        <f>_xlfn.DAYS(Tabla1[[#This Row],[Fecha de Aprobación]],Tabla1[[#This Row],[Fecha de creación]])</f>
        <v>5</v>
      </c>
      <c r="K70" s="1">
        <v>43400</v>
      </c>
      <c r="L70" s="1">
        <v>43416</v>
      </c>
      <c r="M70" s="1">
        <v>43394</v>
      </c>
      <c r="N70" s="2">
        <f t="shared" si="2"/>
        <v>-21</v>
      </c>
      <c r="O70" s="31" t="s">
        <v>98</v>
      </c>
      <c r="P70" s="34" t="s">
        <v>75</v>
      </c>
      <c r="Q70" s="19" t="s">
        <v>107</v>
      </c>
      <c r="R70" s="18" t="s">
        <v>11</v>
      </c>
      <c r="S70" s="21">
        <f>_xlfn.DAYS(Tabla1[[#This Row],[Fecha Real de llegada a almacén/Obra]],Tabla1[[#This Row],[Fecha de recepción]])</f>
        <v>37</v>
      </c>
      <c r="T70" s="21">
        <f>_xlfn.DAYS(Tabla1[[#This Row],[Fecha de creación]],Tabla1[[#This Row],[Fecha de recepción]])</f>
        <v>8</v>
      </c>
      <c r="U70" s="21" t="str">
        <f>VLOOKUP(MONTH(Tabla1[[#This Row],[Fecha de recepción]]),Tabla2[],2,0)</f>
        <v>Set</v>
      </c>
      <c r="V70" s="21">
        <f>YEAR(Tabla1[[#This Row],[Fecha de recepción]])</f>
        <v>2018</v>
      </c>
    </row>
    <row r="71" spans="1:22" ht="12.75" x14ac:dyDescent="0.25">
      <c r="A71" s="12" t="s">
        <v>14</v>
      </c>
      <c r="B71" s="18" t="s">
        <v>203</v>
      </c>
      <c r="C71" s="13" t="s">
        <v>10</v>
      </c>
      <c r="D71" s="14">
        <v>43195</v>
      </c>
      <c r="E71" s="1">
        <v>43221</v>
      </c>
      <c r="F71" s="29">
        <f>Tabla1[[#This Row],[Fecha de firma de Comparativo]]-Tabla1[[#This Row],[Fecha de recepción]]</f>
        <v>26</v>
      </c>
      <c r="G71" s="15" t="s">
        <v>361</v>
      </c>
      <c r="H71" s="16">
        <v>43199</v>
      </c>
      <c r="I71" s="16">
        <v>43205</v>
      </c>
      <c r="J71" s="20">
        <f>_xlfn.DAYS(Tabla1[[#This Row],[Fecha de Aprobación]],Tabla1[[#This Row],[Fecha de creación]])</f>
        <v>6</v>
      </c>
      <c r="K71" s="1">
        <v>43251</v>
      </c>
      <c r="L71" s="1">
        <v>43236</v>
      </c>
      <c r="M71" s="1">
        <v>43232</v>
      </c>
      <c r="N71" s="2">
        <f t="shared" si="2"/>
        <v>159</v>
      </c>
      <c r="O71" s="31" t="s">
        <v>99</v>
      </c>
      <c r="P71" s="34" t="s">
        <v>76</v>
      </c>
      <c r="Q71" s="19" t="s">
        <v>108</v>
      </c>
      <c r="R71" s="18" t="s">
        <v>11</v>
      </c>
      <c r="S71" s="20">
        <f>_xlfn.DAYS(Tabla1[[#This Row],[Fecha Real de llegada a almacén/Obra]],Tabla1[[#This Row],[Fecha de recepción]])</f>
        <v>37</v>
      </c>
      <c r="T71" s="20">
        <f>_xlfn.DAYS(Tabla1[[#This Row],[Fecha de creación]],Tabla1[[#This Row],[Fecha de recepción]])</f>
        <v>4</v>
      </c>
      <c r="U71" s="20" t="str">
        <f>VLOOKUP(MONTH(Tabla1[[#This Row],[Fecha de recepción]]),Tabla2[],2,0)</f>
        <v>Abr</v>
      </c>
      <c r="V71" s="20">
        <f>YEAR(Tabla1[[#This Row],[Fecha de recepción]])</f>
        <v>2018</v>
      </c>
    </row>
    <row r="72" spans="1:22" ht="12.75" x14ac:dyDescent="0.25">
      <c r="A72" s="12" t="s">
        <v>14</v>
      </c>
      <c r="B72" s="18" t="s">
        <v>204</v>
      </c>
      <c r="C72" s="13" t="s">
        <v>31</v>
      </c>
      <c r="D72" s="14">
        <v>43213</v>
      </c>
      <c r="E72" s="1">
        <v>43245</v>
      </c>
      <c r="F72" s="29">
        <f>Tabla1[[#This Row],[Fecha de firma de Comparativo]]-Tabla1[[#This Row],[Fecha de recepción]]</f>
        <v>32</v>
      </c>
      <c r="G72" s="15" t="s">
        <v>363</v>
      </c>
      <c r="H72" s="16">
        <v>43223</v>
      </c>
      <c r="I72" s="16">
        <v>43229</v>
      </c>
      <c r="J72" s="20">
        <f>_xlfn.DAYS(Tabla1[[#This Row],[Fecha de Aprobación]],Tabla1[[#This Row],[Fecha de creación]])</f>
        <v>6</v>
      </c>
      <c r="K72" s="1">
        <v>43226</v>
      </c>
      <c r="L72" s="1">
        <v>43228</v>
      </c>
      <c r="M72" s="1">
        <v>43254</v>
      </c>
      <c r="N72" s="2">
        <f t="shared" si="2"/>
        <v>167</v>
      </c>
      <c r="O72" s="30" t="s">
        <v>100</v>
      </c>
      <c r="P72" s="34" t="s">
        <v>77</v>
      </c>
      <c r="Q72" s="19" t="s">
        <v>109</v>
      </c>
      <c r="R72" s="18" t="s">
        <v>11</v>
      </c>
      <c r="S72" s="20">
        <f>_xlfn.DAYS(Tabla1[[#This Row],[Fecha Real de llegada a almacén/Obra]],Tabla1[[#This Row],[Fecha de recepción]])</f>
        <v>41</v>
      </c>
      <c r="T72" s="20">
        <f>_xlfn.DAYS(Tabla1[[#This Row],[Fecha de creación]],Tabla1[[#This Row],[Fecha de recepción]])</f>
        <v>10</v>
      </c>
      <c r="U72" s="20" t="str">
        <f>VLOOKUP(MONTH(Tabla1[[#This Row],[Fecha de recepción]]),Tabla2[],2,0)</f>
        <v>Abr</v>
      </c>
      <c r="V72" s="20">
        <f>YEAR(Tabla1[[#This Row],[Fecha de recepción]])</f>
        <v>2018</v>
      </c>
    </row>
    <row r="73" spans="1:22" ht="12.75" x14ac:dyDescent="0.25">
      <c r="A73" s="12" t="s">
        <v>14</v>
      </c>
      <c r="B73" s="18" t="s">
        <v>205</v>
      </c>
      <c r="C73" s="13" t="s">
        <v>115</v>
      </c>
      <c r="D73" s="14">
        <v>43327</v>
      </c>
      <c r="E73" s="1">
        <v>43363</v>
      </c>
      <c r="F73" s="29">
        <f>Tabla1[[#This Row],[Fecha de firma de Comparativo]]-Tabla1[[#This Row],[Fecha de recepción]]</f>
        <v>36</v>
      </c>
      <c r="G73" s="15" t="s">
        <v>364</v>
      </c>
      <c r="H73" s="16">
        <v>43331</v>
      </c>
      <c r="I73" s="16">
        <v>43341</v>
      </c>
      <c r="J73" s="20">
        <f>_xlfn.DAYS(Tabla1[[#This Row],[Fecha de Aprobación]],Tabla1[[#This Row],[Fecha de creación]])</f>
        <v>10</v>
      </c>
      <c r="K73" s="1">
        <v>43377</v>
      </c>
      <c r="L73" s="1">
        <v>43347</v>
      </c>
      <c r="M73" s="1">
        <v>43364</v>
      </c>
      <c r="N73" s="2">
        <f t="shared" si="2"/>
        <v>48</v>
      </c>
      <c r="O73" s="30" t="s">
        <v>101</v>
      </c>
      <c r="P73" s="34" t="s">
        <v>78</v>
      </c>
      <c r="Q73" s="19" t="s">
        <v>110</v>
      </c>
      <c r="R73" s="18" t="s">
        <v>11</v>
      </c>
      <c r="S73" s="20">
        <f>_xlfn.DAYS(Tabla1[[#This Row],[Fecha Real de llegada a almacén/Obra]],Tabla1[[#This Row],[Fecha de recepción]])</f>
        <v>37</v>
      </c>
      <c r="T73" s="20">
        <f>_xlfn.DAYS(Tabla1[[#This Row],[Fecha de creación]],Tabla1[[#This Row],[Fecha de recepción]])</f>
        <v>4</v>
      </c>
      <c r="U73" s="20" t="str">
        <f>VLOOKUP(MONTH(Tabla1[[#This Row],[Fecha de recepción]]),Tabla2[],2,0)</f>
        <v>Ago</v>
      </c>
      <c r="V73" s="20">
        <f>YEAR(Tabla1[[#This Row],[Fecha de recepción]])</f>
        <v>2018</v>
      </c>
    </row>
    <row r="74" spans="1:22" ht="12.75" x14ac:dyDescent="0.25">
      <c r="A74" s="12" t="s">
        <v>14</v>
      </c>
      <c r="B74" s="18" t="s">
        <v>206</v>
      </c>
      <c r="C74" s="13" t="s">
        <v>26</v>
      </c>
      <c r="D74" s="14">
        <v>43543</v>
      </c>
      <c r="E74" s="1">
        <v>43583</v>
      </c>
      <c r="F74" s="29">
        <f>Tabla1[[#This Row],[Fecha de firma de Comparativo]]-Tabla1[[#This Row],[Fecha de recepción]]</f>
        <v>40</v>
      </c>
      <c r="G74" s="15" t="s">
        <v>365</v>
      </c>
      <c r="H74" s="16">
        <v>43549</v>
      </c>
      <c r="I74" s="16">
        <v>43559</v>
      </c>
      <c r="J74" s="20">
        <f>_xlfn.DAYS(Tabla1[[#This Row],[Fecha de Aprobación]],Tabla1[[#This Row],[Fecha de creación]])</f>
        <v>10</v>
      </c>
      <c r="K74" s="1">
        <v>43596</v>
      </c>
      <c r="L74" s="1">
        <v>43582</v>
      </c>
      <c r="M74" s="1">
        <v>43588</v>
      </c>
      <c r="N74" s="2">
        <f t="shared" si="2"/>
        <v>-187</v>
      </c>
      <c r="O74" s="30" t="s">
        <v>84</v>
      </c>
      <c r="P74" s="34" t="s">
        <v>79</v>
      </c>
      <c r="Q74" s="19" t="s">
        <v>105</v>
      </c>
      <c r="R74" s="18" t="s">
        <v>11</v>
      </c>
      <c r="S74" s="20">
        <f>_xlfn.DAYS(Tabla1[[#This Row],[Fecha Real de llegada a almacén/Obra]],Tabla1[[#This Row],[Fecha de recepción]])</f>
        <v>45</v>
      </c>
      <c r="T74" s="20">
        <f>_xlfn.DAYS(Tabla1[[#This Row],[Fecha de creación]],Tabla1[[#This Row],[Fecha de recepción]])</f>
        <v>6</v>
      </c>
      <c r="U74" s="20" t="str">
        <f>VLOOKUP(MONTH(Tabla1[[#This Row],[Fecha de recepción]]),Tabla2[],2,0)</f>
        <v>Mar</v>
      </c>
      <c r="V74" s="20">
        <f>YEAR(Tabla1[[#This Row],[Fecha de recepción]])</f>
        <v>2019</v>
      </c>
    </row>
    <row r="75" spans="1:22" ht="12.75" x14ac:dyDescent="0.25">
      <c r="A75" s="12" t="s">
        <v>14</v>
      </c>
      <c r="B75" s="18" t="s">
        <v>207</v>
      </c>
      <c r="C75" s="13" t="s">
        <v>27</v>
      </c>
      <c r="D75" s="14">
        <v>43128</v>
      </c>
      <c r="E75" s="1">
        <v>43153</v>
      </c>
      <c r="F75" s="29">
        <f>Tabla1[[#This Row],[Fecha de firma de Comparativo]]-Tabla1[[#This Row],[Fecha de recepción]]</f>
        <v>25</v>
      </c>
      <c r="G75" s="15" t="s">
        <v>366</v>
      </c>
      <c r="H75" s="16">
        <v>43137</v>
      </c>
      <c r="I75" s="16">
        <v>43145</v>
      </c>
      <c r="J75" s="20">
        <f>_xlfn.DAYS(Tabla1[[#This Row],[Fecha de Aprobación]],Tabla1[[#This Row],[Fecha de creación]])</f>
        <v>8</v>
      </c>
      <c r="K75" s="1">
        <v>43138</v>
      </c>
      <c r="L75" s="1">
        <v>43144</v>
      </c>
      <c r="M75" s="1">
        <v>43167</v>
      </c>
      <c r="N75" s="2">
        <f t="shared" si="2"/>
        <v>251</v>
      </c>
      <c r="O75" s="30" t="s">
        <v>85</v>
      </c>
      <c r="P75" s="34" t="s">
        <v>80</v>
      </c>
      <c r="Q75" s="19" t="s">
        <v>106</v>
      </c>
      <c r="R75" s="18" t="s">
        <v>28</v>
      </c>
      <c r="S75" s="20">
        <f>_xlfn.DAYS(Tabla1[[#This Row],[Fecha Real de llegada a almacén/Obra]],Tabla1[[#This Row],[Fecha de recepción]])</f>
        <v>39</v>
      </c>
      <c r="T75" s="20">
        <f>_xlfn.DAYS(Tabla1[[#This Row],[Fecha de creación]],Tabla1[[#This Row],[Fecha de recepción]])</f>
        <v>9</v>
      </c>
      <c r="U75" s="20" t="str">
        <f>VLOOKUP(MONTH(Tabla1[[#This Row],[Fecha de recepción]]),Tabla2[],2,0)</f>
        <v>Ene</v>
      </c>
      <c r="V75" s="20">
        <f>YEAR(Tabla1[[#This Row],[Fecha de recepción]])</f>
        <v>2018</v>
      </c>
    </row>
    <row r="76" spans="1:22" ht="12.75" x14ac:dyDescent="0.25">
      <c r="A76" s="12" t="s">
        <v>14</v>
      </c>
      <c r="B76" s="18" t="s">
        <v>188</v>
      </c>
      <c r="C76" s="13" t="s">
        <v>10</v>
      </c>
      <c r="D76" s="14">
        <v>43406</v>
      </c>
      <c r="E76" s="1">
        <v>43430</v>
      </c>
      <c r="F76" s="29">
        <f>Tabla1[[#This Row],[Fecha de firma de Comparativo]]-Tabla1[[#This Row],[Fecha de recepción]]</f>
        <v>24</v>
      </c>
      <c r="G76" s="15" t="s">
        <v>367</v>
      </c>
      <c r="H76" s="16">
        <v>43413</v>
      </c>
      <c r="I76" s="16">
        <v>43418</v>
      </c>
      <c r="J76" s="20">
        <f>_xlfn.DAYS(Tabla1[[#This Row],[Fecha de Aprobación]],Tabla1[[#This Row],[Fecha de creación]])</f>
        <v>5</v>
      </c>
      <c r="K76" s="1">
        <v>43460</v>
      </c>
      <c r="L76" s="1">
        <v>43424</v>
      </c>
      <c r="M76" s="1">
        <v>43447</v>
      </c>
      <c r="N76" s="2">
        <f t="shared" si="2"/>
        <v>-29</v>
      </c>
      <c r="O76" s="30" t="s">
        <v>86</v>
      </c>
      <c r="P76" s="34" t="s">
        <v>81</v>
      </c>
      <c r="Q76" s="19" t="s">
        <v>107</v>
      </c>
      <c r="R76" s="18" t="s">
        <v>11</v>
      </c>
      <c r="S76" s="20">
        <f>_xlfn.DAYS(Tabla1[[#This Row],[Fecha Real de llegada a almacén/Obra]],Tabla1[[#This Row],[Fecha de recepción]])</f>
        <v>41</v>
      </c>
      <c r="T76" s="20">
        <f>_xlfn.DAYS(Tabla1[[#This Row],[Fecha de creación]],Tabla1[[#This Row],[Fecha de recepción]])</f>
        <v>7</v>
      </c>
      <c r="U76" s="20" t="str">
        <f>VLOOKUP(MONTH(Tabla1[[#This Row],[Fecha de recepción]]),Tabla2[],2,0)</f>
        <v>Nov</v>
      </c>
      <c r="V76" s="20">
        <f>YEAR(Tabla1[[#This Row],[Fecha de recepción]])</f>
        <v>2018</v>
      </c>
    </row>
    <row r="77" spans="1:22" s="21" customFormat="1" ht="12.75" x14ac:dyDescent="0.25">
      <c r="A77" s="12" t="s">
        <v>14</v>
      </c>
      <c r="B77" s="18" t="s">
        <v>208</v>
      </c>
      <c r="C77" s="13" t="s">
        <v>32</v>
      </c>
      <c r="D77" s="14">
        <v>43425</v>
      </c>
      <c r="E77" s="1">
        <v>43455</v>
      </c>
      <c r="F77" s="29">
        <f>Tabla1[[#This Row],[Fecha de firma de Comparativo]]-Tabla1[[#This Row],[Fecha de recepción]]</f>
        <v>30</v>
      </c>
      <c r="G77" s="15" t="s">
        <v>368</v>
      </c>
      <c r="H77" s="16">
        <v>43430</v>
      </c>
      <c r="I77" s="16">
        <v>43436</v>
      </c>
      <c r="J77" s="21">
        <f>_xlfn.DAYS(Tabla1[[#This Row],[Fecha de Aprobación]],Tabla1[[#This Row],[Fecha de creación]])</f>
        <v>6</v>
      </c>
      <c r="K77" s="1">
        <v>43474</v>
      </c>
      <c r="L77" s="1">
        <v>43444</v>
      </c>
      <c r="M77" s="1">
        <v>43450</v>
      </c>
      <c r="N77" s="2">
        <f t="shared" si="2"/>
        <v>-49</v>
      </c>
      <c r="O77" s="31" t="s">
        <v>87</v>
      </c>
      <c r="P77" s="31" t="s">
        <v>58</v>
      </c>
      <c r="Q77" s="19" t="s">
        <v>108</v>
      </c>
      <c r="R77" s="18" t="s">
        <v>11</v>
      </c>
      <c r="S77" s="21">
        <f>_xlfn.DAYS(Tabla1[[#This Row],[Fecha Real de llegada a almacén/Obra]],Tabla1[[#This Row],[Fecha de recepción]])</f>
        <v>25</v>
      </c>
      <c r="T77" s="21">
        <f>_xlfn.DAYS(Tabla1[[#This Row],[Fecha de creación]],Tabla1[[#This Row],[Fecha de recepción]])</f>
        <v>5</v>
      </c>
      <c r="U77" s="21" t="str">
        <f>VLOOKUP(MONTH(Tabla1[[#This Row],[Fecha de recepción]]),Tabla2[],2,0)</f>
        <v>Nov</v>
      </c>
      <c r="V77" s="21">
        <f>YEAR(Tabla1[[#This Row],[Fecha de recepción]])</f>
        <v>2018</v>
      </c>
    </row>
    <row r="78" spans="1:22" ht="12.75" x14ac:dyDescent="0.25">
      <c r="A78" s="12" t="s">
        <v>14</v>
      </c>
      <c r="B78" s="18" t="s">
        <v>209</v>
      </c>
      <c r="C78" s="13" t="s">
        <v>10</v>
      </c>
      <c r="D78" s="14">
        <v>43307</v>
      </c>
      <c r="E78" s="1">
        <v>43357</v>
      </c>
      <c r="F78" s="29">
        <f>Tabla1[[#This Row],[Fecha de firma de Comparativo]]-Tabla1[[#This Row],[Fecha de recepción]]</f>
        <v>50</v>
      </c>
      <c r="G78" s="15" t="s">
        <v>369</v>
      </c>
      <c r="H78" s="16">
        <v>43308</v>
      </c>
      <c r="I78" s="16">
        <v>43313</v>
      </c>
      <c r="J78" s="20">
        <f>_xlfn.DAYS(Tabla1[[#This Row],[Fecha de Aprobación]],Tabla1[[#This Row],[Fecha de creación]])</f>
        <v>5</v>
      </c>
      <c r="K78" s="1">
        <v>43356</v>
      </c>
      <c r="L78" s="1">
        <v>43342</v>
      </c>
      <c r="M78" s="1">
        <v>43342</v>
      </c>
      <c r="N78" s="2">
        <f t="shared" si="2"/>
        <v>53</v>
      </c>
      <c r="O78" s="30" t="s">
        <v>88</v>
      </c>
      <c r="P78" s="31" t="s">
        <v>59</v>
      </c>
      <c r="Q78" s="19" t="s">
        <v>109</v>
      </c>
      <c r="R78" s="18" t="s">
        <v>28</v>
      </c>
      <c r="S78" s="20">
        <f>_xlfn.DAYS(Tabla1[[#This Row],[Fecha Real de llegada a almacén/Obra]],Tabla1[[#This Row],[Fecha de recepción]])</f>
        <v>35</v>
      </c>
      <c r="T78" s="20">
        <f>_xlfn.DAYS(Tabla1[[#This Row],[Fecha de creación]],Tabla1[[#This Row],[Fecha de recepción]])</f>
        <v>1</v>
      </c>
      <c r="U78" s="20" t="str">
        <f>VLOOKUP(MONTH(Tabla1[[#This Row],[Fecha de recepción]]),Tabla2[],2,0)</f>
        <v>Jul</v>
      </c>
      <c r="V78" s="20">
        <f>YEAR(Tabla1[[#This Row],[Fecha de recepción]])</f>
        <v>2018</v>
      </c>
    </row>
    <row r="79" spans="1:22" ht="12.75" x14ac:dyDescent="0.25">
      <c r="A79" s="12" t="s">
        <v>23</v>
      </c>
      <c r="B79" s="18" t="s">
        <v>210</v>
      </c>
      <c r="C79" s="13" t="s">
        <v>12</v>
      </c>
      <c r="D79" s="14">
        <v>43356</v>
      </c>
      <c r="E79" s="1">
        <v>43390</v>
      </c>
      <c r="F79" s="29">
        <f>Tabla1[[#This Row],[Fecha de firma de Comparativo]]-Tabla1[[#This Row],[Fecha de recepción]]</f>
        <v>34</v>
      </c>
      <c r="G79" s="15" t="s">
        <v>370</v>
      </c>
      <c r="H79" s="16">
        <v>43366</v>
      </c>
      <c r="I79" s="16">
        <v>43373</v>
      </c>
      <c r="J79" s="20">
        <f>_xlfn.DAYS(Tabla1[[#This Row],[Fecha de Aprobación]],Tabla1[[#This Row],[Fecha de creación]])</f>
        <v>7</v>
      </c>
      <c r="K79" s="1">
        <v>43374</v>
      </c>
      <c r="L79" s="1">
        <v>43400</v>
      </c>
      <c r="M79" s="1">
        <v>43398</v>
      </c>
      <c r="N79" s="2">
        <f t="shared" si="2"/>
        <v>-5</v>
      </c>
      <c r="O79" s="30" t="s">
        <v>89</v>
      </c>
      <c r="P79" s="31" t="s">
        <v>60</v>
      </c>
      <c r="Q79" s="19" t="s">
        <v>110</v>
      </c>
      <c r="R79" s="18" t="s">
        <v>28</v>
      </c>
      <c r="S79" s="20">
        <f>_xlfn.DAYS(Tabla1[[#This Row],[Fecha Real de llegada a almacén/Obra]],Tabla1[[#This Row],[Fecha de recepción]])</f>
        <v>42</v>
      </c>
      <c r="T79" s="20">
        <f>_xlfn.DAYS(Tabla1[[#This Row],[Fecha de creación]],Tabla1[[#This Row],[Fecha de recepción]])</f>
        <v>10</v>
      </c>
      <c r="U79" s="20" t="str">
        <f>VLOOKUP(MONTH(Tabla1[[#This Row],[Fecha de recepción]]),Tabla2[],2,0)</f>
        <v>Set</v>
      </c>
      <c r="V79" s="20">
        <f>YEAR(Tabla1[[#This Row],[Fecha de recepción]])</f>
        <v>2018</v>
      </c>
    </row>
    <row r="80" spans="1:22" s="21" customFormat="1" ht="12.75" x14ac:dyDescent="0.25">
      <c r="A80" s="12" t="s">
        <v>25</v>
      </c>
      <c r="B80" s="18" t="s">
        <v>211</v>
      </c>
      <c r="C80" s="3" t="s">
        <v>13</v>
      </c>
      <c r="D80" s="14">
        <v>43177</v>
      </c>
      <c r="E80" s="1">
        <v>43191</v>
      </c>
      <c r="F80" s="29">
        <f>Tabla1[[#This Row],[Fecha de firma de Comparativo]]-Tabla1[[#This Row],[Fecha de recepción]]</f>
        <v>14</v>
      </c>
      <c r="G80" s="15" t="s">
        <v>371</v>
      </c>
      <c r="H80" s="16">
        <v>43181</v>
      </c>
      <c r="I80" s="16">
        <v>43188</v>
      </c>
      <c r="J80" s="21">
        <f>_xlfn.DAYS(Tabla1[[#This Row],[Fecha de Aprobación]],Tabla1[[#This Row],[Fecha de creación]])</f>
        <v>7</v>
      </c>
      <c r="K80" s="1">
        <v>43235</v>
      </c>
      <c r="L80" s="1">
        <v>43221</v>
      </c>
      <c r="M80" s="1">
        <v>43213</v>
      </c>
      <c r="N80" s="2">
        <f t="shared" si="2"/>
        <v>174</v>
      </c>
      <c r="O80" s="30" t="s">
        <v>90</v>
      </c>
      <c r="P80" s="31" t="s">
        <v>61</v>
      </c>
      <c r="Q80" s="19" t="s">
        <v>105</v>
      </c>
      <c r="R80" s="18" t="s">
        <v>29</v>
      </c>
      <c r="S80" s="21">
        <f>_xlfn.DAYS(Tabla1[[#This Row],[Fecha Real de llegada a almacén/Obra]],Tabla1[[#This Row],[Fecha de recepción]])</f>
        <v>36</v>
      </c>
      <c r="T80" s="21">
        <f>_xlfn.DAYS(Tabla1[[#This Row],[Fecha de creación]],Tabla1[[#This Row],[Fecha de recepción]])</f>
        <v>4</v>
      </c>
      <c r="U80" s="21" t="str">
        <f>VLOOKUP(MONTH(Tabla1[[#This Row],[Fecha de recepción]]),Tabla2[],2,0)</f>
        <v>Mar</v>
      </c>
      <c r="V80" s="21">
        <f>YEAR(Tabla1[[#This Row],[Fecha de recepción]])</f>
        <v>2018</v>
      </c>
    </row>
    <row r="81" spans="1:22" ht="12.75" x14ac:dyDescent="0.25">
      <c r="A81" s="12" t="s">
        <v>25</v>
      </c>
      <c r="B81" s="18" t="s">
        <v>212</v>
      </c>
      <c r="C81" s="13" t="s">
        <v>15</v>
      </c>
      <c r="D81" s="14">
        <v>43551</v>
      </c>
      <c r="E81" s="1">
        <v>43572</v>
      </c>
      <c r="F81" s="29">
        <f>Tabla1[[#This Row],[Fecha de firma de Comparativo]]-Tabla1[[#This Row],[Fecha de recepción]]</f>
        <v>21</v>
      </c>
      <c r="G81" s="15" t="s">
        <v>372</v>
      </c>
      <c r="H81" s="16">
        <v>43552</v>
      </c>
      <c r="I81" s="16">
        <v>43559</v>
      </c>
      <c r="J81" s="20">
        <f>_xlfn.DAYS(Tabla1[[#This Row],[Fecha de Aprobación]],Tabla1[[#This Row],[Fecha de creación]])</f>
        <v>7</v>
      </c>
      <c r="K81" s="1">
        <v>43565</v>
      </c>
      <c r="L81" s="1">
        <v>43609</v>
      </c>
      <c r="M81" s="1">
        <v>43572</v>
      </c>
      <c r="N81" s="2">
        <f t="shared" si="2"/>
        <v>-214</v>
      </c>
      <c r="O81" s="30" t="s">
        <v>91</v>
      </c>
      <c r="P81" s="31" t="s">
        <v>62</v>
      </c>
      <c r="Q81" s="19" t="s">
        <v>106</v>
      </c>
      <c r="R81" s="18" t="s">
        <v>29</v>
      </c>
      <c r="S81" s="20">
        <f>_xlfn.DAYS(Tabla1[[#This Row],[Fecha Real de llegada a almacén/Obra]],Tabla1[[#This Row],[Fecha de recepción]])</f>
        <v>21</v>
      </c>
      <c r="T81" s="20">
        <f>_xlfn.DAYS(Tabla1[[#This Row],[Fecha de creación]],Tabla1[[#This Row],[Fecha de recepción]])</f>
        <v>1</v>
      </c>
      <c r="U81" s="20" t="str">
        <f>VLOOKUP(MONTH(Tabla1[[#This Row],[Fecha de recepción]]),Tabla2[],2,0)</f>
        <v>Mar</v>
      </c>
      <c r="V81" s="20">
        <f>YEAR(Tabla1[[#This Row],[Fecha de recepción]])</f>
        <v>2019</v>
      </c>
    </row>
    <row r="82" spans="1:22" ht="12.75" x14ac:dyDescent="0.25">
      <c r="A82" s="12" t="s">
        <v>14</v>
      </c>
      <c r="B82" s="18" t="s">
        <v>213</v>
      </c>
      <c r="C82" s="13" t="s">
        <v>16</v>
      </c>
      <c r="D82" s="14">
        <v>43343</v>
      </c>
      <c r="E82" s="1">
        <v>43400</v>
      </c>
      <c r="F82" s="29">
        <f>Tabla1[[#This Row],[Fecha de firma de Comparativo]]-Tabla1[[#This Row],[Fecha de recepción]]</f>
        <v>57</v>
      </c>
      <c r="G82" s="15" t="s">
        <v>373</v>
      </c>
      <c r="H82" s="16">
        <v>43350</v>
      </c>
      <c r="I82" s="16">
        <v>43357</v>
      </c>
      <c r="J82" s="20">
        <f>_xlfn.DAYS(Tabla1[[#This Row],[Fecha de Aprobación]],Tabla1[[#This Row],[Fecha de creación]])</f>
        <v>7</v>
      </c>
      <c r="K82" s="1">
        <v>43364</v>
      </c>
      <c r="L82" s="1">
        <v>43388</v>
      </c>
      <c r="M82" s="1">
        <v>43371</v>
      </c>
      <c r="N82" s="2">
        <f t="shared" si="2"/>
        <v>7</v>
      </c>
      <c r="O82" s="30" t="s">
        <v>92</v>
      </c>
      <c r="P82" s="31" t="s">
        <v>63</v>
      </c>
      <c r="Q82" s="19" t="s">
        <v>107</v>
      </c>
      <c r="R82" s="18" t="s">
        <v>29</v>
      </c>
      <c r="S82" s="20">
        <f>_xlfn.DAYS(Tabla1[[#This Row],[Fecha Real de llegada a almacén/Obra]],Tabla1[[#This Row],[Fecha de recepción]])</f>
        <v>28</v>
      </c>
      <c r="T82" s="20">
        <f>_xlfn.DAYS(Tabla1[[#This Row],[Fecha de creación]],Tabla1[[#This Row],[Fecha de recepción]])</f>
        <v>7</v>
      </c>
      <c r="U82" s="20" t="str">
        <f>VLOOKUP(MONTH(Tabla1[[#This Row],[Fecha de recepción]]),Tabla2[],2,0)</f>
        <v>Ago</v>
      </c>
      <c r="V82" s="20">
        <f>YEAR(Tabla1[[#This Row],[Fecha de recepción]])</f>
        <v>2018</v>
      </c>
    </row>
    <row r="83" spans="1:22" ht="12.75" x14ac:dyDescent="0.25">
      <c r="A83" s="12" t="s">
        <v>14</v>
      </c>
      <c r="B83" s="18" t="s">
        <v>214</v>
      </c>
      <c r="C83" s="13" t="s">
        <v>17</v>
      </c>
      <c r="D83" s="14">
        <v>43429</v>
      </c>
      <c r="E83" s="1">
        <v>43448</v>
      </c>
      <c r="F83" s="29">
        <f>Tabla1[[#This Row],[Fecha de firma de Comparativo]]-Tabla1[[#This Row],[Fecha de recepción]]</f>
        <v>19</v>
      </c>
      <c r="G83" s="15" t="s">
        <v>374</v>
      </c>
      <c r="H83" s="16">
        <v>43434</v>
      </c>
      <c r="I83" s="16">
        <v>43444</v>
      </c>
      <c r="J83" s="20">
        <f>_xlfn.DAYS(Tabla1[[#This Row],[Fecha de Aprobación]],Tabla1[[#This Row],[Fecha de creación]])</f>
        <v>10</v>
      </c>
      <c r="K83" s="1">
        <v>43440</v>
      </c>
      <c r="L83" s="1">
        <v>43470</v>
      </c>
      <c r="M83" s="1">
        <v>43470</v>
      </c>
      <c r="N83" s="2">
        <f t="shared" si="2"/>
        <v>-75</v>
      </c>
      <c r="O83" s="30" t="s">
        <v>93</v>
      </c>
      <c r="P83" s="31" t="s">
        <v>64</v>
      </c>
      <c r="Q83" s="19" t="s">
        <v>108</v>
      </c>
      <c r="R83" s="18" t="s">
        <v>28</v>
      </c>
      <c r="S83" s="20">
        <f>_xlfn.DAYS(Tabla1[[#This Row],[Fecha Real de llegada a almacén/Obra]],Tabla1[[#This Row],[Fecha de recepción]])</f>
        <v>41</v>
      </c>
      <c r="T83" s="20">
        <f>_xlfn.DAYS(Tabla1[[#This Row],[Fecha de creación]],Tabla1[[#This Row],[Fecha de recepción]])</f>
        <v>5</v>
      </c>
      <c r="U83" s="20" t="str">
        <f>VLOOKUP(MONTH(Tabla1[[#This Row],[Fecha de recepción]]),Tabla2[],2,0)</f>
        <v>Nov</v>
      </c>
      <c r="V83" s="20">
        <f>YEAR(Tabla1[[#This Row],[Fecha de recepción]])</f>
        <v>2018</v>
      </c>
    </row>
    <row r="84" spans="1:22" ht="12.75" x14ac:dyDescent="0.25">
      <c r="A84" s="12" t="s">
        <v>9</v>
      </c>
      <c r="B84" s="18" t="s">
        <v>215</v>
      </c>
      <c r="C84" s="13" t="s">
        <v>18</v>
      </c>
      <c r="D84" s="14">
        <v>43166</v>
      </c>
      <c r="E84" s="1">
        <v>43190</v>
      </c>
      <c r="F84" s="29">
        <f>Tabla1[[#This Row],[Fecha de firma de Comparativo]]-Tabla1[[#This Row],[Fecha de recepción]]</f>
        <v>24</v>
      </c>
      <c r="G84" s="15" t="s">
        <v>375</v>
      </c>
      <c r="H84" s="16">
        <v>43174</v>
      </c>
      <c r="I84" s="16">
        <v>43180</v>
      </c>
      <c r="J84" s="20">
        <f>_xlfn.DAYS(Tabla1[[#This Row],[Fecha de Aprobación]],Tabla1[[#This Row],[Fecha de creación]])</f>
        <v>6</v>
      </c>
      <c r="K84" s="1">
        <v>43182</v>
      </c>
      <c r="L84" s="1">
        <v>43215</v>
      </c>
      <c r="M84" s="1">
        <v>43199</v>
      </c>
      <c r="N84" s="2">
        <f t="shared" si="2"/>
        <v>180</v>
      </c>
      <c r="O84" s="30" t="s">
        <v>94</v>
      </c>
      <c r="P84" s="31" t="s">
        <v>65</v>
      </c>
      <c r="Q84" s="19" t="s">
        <v>109</v>
      </c>
      <c r="R84" s="18" t="s">
        <v>28</v>
      </c>
      <c r="S84" s="20">
        <f>_xlfn.DAYS(Tabla1[[#This Row],[Fecha Real de llegada a almacén/Obra]],Tabla1[[#This Row],[Fecha de recepción]])</f>
        <v>33</v>
      </c>
      <c r="T84" s="20">
        <f>_xlfn.DAYS(Tabla1[[#This Row],[Fecha de creación]],Tabla1[[#This Row],[Fecha de recepción]])</f>
        <v>8</v>
      </c>
      <c r="U84" s="20" t="str">
        <f>VLOOKUP(MONTH(Tabla1[[#This Row],[Fecha de recepción]]),Tabla2[],2,0)</f>
        <v>Mar</v>
      </c>
      <c r="V84" s="20">
        <f>YEAR(Tabla1[[#This Row],[Fecha de recepción]])</f>
        <v>2018</v>
      </c>
    </row>
    <row r="85" spans="1:22" ht="12.75" x14ac:dyDescent="0.25">
      <c r="A85" s="12" t="s">
        <v>14</v>
      </c>
      <c r="B85" s="18" t="s">
        <v>216</v>
      </c>
      <c r="C85" s="13" t="s">
        <v>19</v>
      </c>
      <c r="D85" s="14">
        <v>43406</v>
      </c>
      <c r="E85" s="1">
        <v>43427</v>
      </c>
      <c r="F85" s="29">
        <f>Tabla1[[#This Row],[Fecha de firma de Comparativo]]-Tabla1[[#This Row],[Fecha de recepción]]</f>
        <v>21</v>
      </c>
      <c r="G85" s="15" t="s">
        <v>376</v>
      </c>
      <c r="H85" s="16">
        <v>43409</v>
      </c>
      <c r="I85" s="16">
        <v>43417</v>
      </c>
      <c r="J85" s="20">
        <f>_xlfn.DAYS(Tabla1[[#This Row],[Fecha de Aprobación]],Tabla1[[#This Row],[Fecha de creación]])</f>
        <v>8</v>
      </c>
      <c r="K85" s="1">
        <v>43429</v>
      </c>
      <c r="L85" s="1">
        <v>43456</v>
      </c>
      <c r="M85" s="1">
        <v>43431</v>
      </c>
      <c r="N85" s="2">
        <f t="shared" si="2"/>
        <v>-61</v>
      </c>
      <c r="O85" s="30" t="s">
        <v>95</v>
      </c>
      <c r="P85" s="34" t="s">
        <v>66</v>
      </c>
      <c r="Q85" s="19" t="s">
        <v>110</v>
      </c>
      <c r="R85" s="18" t="s">
        <v>28</v>
      </c>
      <c r="S85" s="20">
        <f>_xlfn.DAYS(Tabla1[[#This Row],[Fecha Real de llegada a almacén/Obra]],Tabla1[[#This Row],[Fecha de recepción]])</f>
        <v>25</v>
      </c>
      <c r="T85" s="20">
        <f>_xlfn.DAYS(Tabla1[[#This Row],[Fecha de creación]],Tabla1[[#This Row],[Fecha de recepción]])</f>
        <v>3</v>
      </c>
      <c r="U85" s="20" t="str">
        <f>VLOOKUP(MONTH(Tabla1[[#This Row],[Fecha de recepción]]),Tabla2[],2,0)</f>
        <v>Nov</v>
      </c>
      <c r="V85" s="20">
        <f>YEAR(Tabla1[[#This Row],[Fecha de recepción]])</f>
        <v>2018</v>
      </c>
    </row>
    <row r="86" spans="1:22" ht="12.75" x14ac:dyDescent="0.25">
      <c r="A86" s="12" t="s">
        <v>9</v>
      </c>
      <c r="B86" s="18" t="s">
        <v>217</v>
      </c>
      <c r="C86" s="13" t="s">
        <v>20</v>
      </c>
      <c r="D86" s="14">
        <v>43545</v>
      </c>
      <c r="E86" s="1">
        <v>43597</v>
      </c>
      <c r="F86" s="29">
        <f>Tabla1[[#This Row],[Fecha de firma de Comparativo]]-Tabla1[[#This Row],[Fecha de recepción]]</f>
        <v>52</v>
      </c>
      <c r="G86" s="15" t="s">
        <v>375</v>
      </c>
      <c r="H86" s="16">
        <v>43555</v>
      </c>
      <c r="I86" s="16">
        <v>43561</v>
      </c>
      <c r="J86" s="20">
        <f>_xlfn.DAYS(Tabla1[[#This Row],[Fecha de Aprobación]],Tabla1[[#This Row],[Fecha de creación]])</f>
        <v>6</v>
      </c>
      <c r="K86" s="1">
        <v>43581</v>
      </c>
      <c r="L86" s="1">
        <v>43564</v>
      </c>
      <c r="M86" s="1">
        <v>43578</v>
      </c>
      <c r="N86" s="2">
        <f t="shared" si="2"/>
        <v>-169</v>
      </c>
      <c r="O86" s="30" t="s">
        <v>96</v>
      </c>
      <c r="P86" s="31" t="s">
        <v>67</v>
      </c>
      <c r="Q86" s="19" t="s">
        <v>105</v>
      </c>
      <c r="R86" s="18" t="s">
        <v>28</v>
      </c>
      <c r="S86" s="20">
        <f>_xlfn.DAYS(Tabla1[[#This Row],[Fecha Real de llegada a almacén/Obra]],Tabla1[[#This Row],[Fecha de recepción]])</f>
        <v>33</v>
      </c>
      <c r="T86" s="20">
        <f>_xlfn.DAYS(Tabla1[[#This Row],[Fecha de creación]],Tabla1[[#This Row],[Fecha de recepción]])</f>
        <v>10</v>
      </c>
      <c r="U86" s="20" t="str">
        <f>VLOOKUP(MONTH(Tabla1[[#This Row],[Fecha de recepción]]),Tabla2[],2,0)</f>
        <v>Mar</v>
      </c>
      <c r="V86" s="20">
        <f>YEAR(Tabla1[[#This Row],[Fecha de recepción]])</f>
        <v>2019</v>
      </c>
    </row>
    <row r="87" spans="1:22" ht="12.75" x14ac:dyDescent="0.25">
      <c r="A87" s="12" t="s">
        <v>9</v>
      </c>
      <c r="B87" s="18" t="s">
        <v>218</v>
      </c>
      <c r="C87" s="13" t="s">
        <v>21</v>
      </c>
      <c r="D87" s="14">
        <v>43407</v>
      </c>
      <c r="E87" s="1">
        <v>43425</v>
      </c>
      <c r="F87" s="29">
        <f>Tabla1[[#This Row],[Fecha de firma de Comparativo]]-Tabla1[[#This Row],[Fecha de recepción]]</f>
        <v>18</v>
      </c>
      <c r="G87" s="15" t="s">
        <v>377</v>
      </c>
      <c r="H87" s="16">
        <v>43411</v>
      </c>
      <c r="I87" s="16">
        <v>43420</v>
      </c>
      <c r="J87" s="20">
        <f>_xlfn.DAYS(Tabla1[[#This Row],[Fecha de Aprobación]],Tabla1[[#This Row],[Fecha de creación]])</f>
        <v>9</v>
      </c>
      <c r="K87" s="1">
        <v>43417</v>
      </c>
      <c r="L87" s="1">
        <v>43450</v>
      </c>
      <c r="M87" s="1">
        <v>43439</v>
      </c>
      <c r="N87" s="2">
        <f t="shared" si="2"/>
        <v>-55</v>
      </c>
      <c r="O87" s="30" t="s">
        <v>97</v>
      </c>
      <c r="P87" s="31" t="s">
        <v>82</v>
      </c>
      <c r="Q87" s="19" t="s">
        <v>106</v>
      </c>
      <c r="R87" s="18" t="s">
        <v>11</v>
      </c>
      <c r="S87" s="20">
        <f>_xlfn.DAYS(Tabla1[[#This Row],[Fecha Real de llegada a almacén/Obra]],Tabla1[[#This Row],[Fecha de recepción]])</f>
        <v>32</v>
      </c>
      <c r="T87" s="20">
        <f>_xlfn.DAYS(Tabla1[[#This Row],[Fecha de creación]],Tabla1[[#This Row],[Fecha de recepción]])</f>
        <v>4</v>
      </c>
      <c r="U87" s="20" t="str">
        <f>VLOOKUP(MONTH(Tabla1[[#This Row],[Fecha de recepción]]),Tabla2[],2,0)</f>
        <v>Nov</v>
      </c>
      <c r="V87" s="20">
        <f>YEAR(Tabla1[[#This Row],[Fecha de recepción]])</f>
        <v>2018</v>
      </c>
    </row>
    <row r="88" spans="1:22" ht="12.75" x14ac:dyDescent="0.25">
      <c r="A88" s="12" t="s">
        <v>9</v>
      </c>
      <c r="B88" s="18" t="s">
        <v>219</v>
      </c>
      <c r="C88" s="13" t="s">
        <v>22</v>
      </c>
      <c r="D88" s="14">
        <v>43477</v>
      </c>
      <c r="E88" s="1">
        <v>43510</v>
      </c>
      <c r="F88" s="29">
        <f>Tabla1[[#This Row],[Fecha de firma de Comparativo]]-Tabla1[[#This Row],[Fecha de recepción]]</f>
        <v>33</v>
      </c>
      <c r="G88" s="15" t="s">
        <v>378</v>
      </c>
      <c r="H88" s="16">
        <v>43480</v>
      </c>
      <c r="I88" s="16">
        <v>43488</v>
      </c>
      <c r="J88" s="20">
        <f>_xlfn.DAYS(Tabla1[[#This Row],[Fecha de Aprobación]],Tabla1[[#This Row],[Fecha de creación]])</f>
        <v>8</v>
      </c>
      <c r="K88" s="1">
        <v>43523</v>
      </c>
      <c r="L88" s="1">
        <v>43524</v>
      </c>
      <c r="M88" s="1">
        <v>43516</v>
      </c>
      <c r="N88" s="2">
        <f t="shared" si="2"/>
        <v>-129</v>
      </c>
      <c r="O88" s="31" t="s">
        <v>98</v>
      </c>
      <c r="P88" s="31" t="s">
        <v>68</v>
      </c>
      <c r="Q88" s="19" t="s">
        <v>107</v>
      </c>
      <c r="R88" s="18" t="s">
        <v>11</v>
      </c>
      <c r="S88" s="20">
        <f>_xlfn.DAYS(Tabla1[[#This Row],[Fecha Real de llegada a almacén/Obra]],Tabla1[[#This Row],[Fecha de recepción]])</f>
        <v>39</v>
      </c>
      <c r="T88" s="20">
        <f>_xlfn.DAYS(Tabla1[[#This Row],[Fecha de creación]],Tabla1[[#This Row],[Fecha de recepción]])</f>
        <v>3</v>
      </c>
      <c r="U88" s="20" t="str">
        <f>VLOOKUP(MONTH(Tabla1[[#This Row],[Fecha de recepción]]),Tabla2[],2,0)</f>
        <v>Ene</v>
      </c>
      <c r="V88" s="20">
        <f>YEAR(Tabla1[[#This Row],[Fecha de recepción]])</f>
        <v>2019</v>
      </c>
    </row>
    <row r="89" spans="1:22" ht="12.75" x14ac:dyDescent="0.25">
      <c r="A89" s="12" t="s">
        <v>14</v>
      </c>
      <c r="B89" s="18" t="s">
        <v>220</v>
      </c>
      <c r="C89" s="13" t="s">
        <v>30</v>
      </c>
      <c r="D89" s="14">
        <v>43229</v>
      </c>
      <c r="E89" s="1">
        <v>43278</v>
      </c>
      <c r="F89" s="29">
        <f>Tabla1[[#This Row],[Fecha de firma de Comparativo]]-Tabla1[[#This Row],[Fecha de recepción]]</f>
        <v>49</v>
      </c>
      <c r="G89" s="15" t="s">
        <v>379</v>
      </c>
      <c r="H89" s="16">
        <v>43236</v>
      </c>
      <c r="I89" s="16">
        <v>43243</v>
      </c>
      <c r="J89" s="20">
        <f>_xlfn.DAYS(Tabla1[[#This Row],[Fecha de Aprobación]],Tabla1[[#This Row],[Fecha de creación]])</f>
        <v>7</v>
      </c>
      <c r="K89" s="1">
        <v>43276</v>
      </c>
      <c r="L89" s="1">
        <v>43252</v>
      </c>
      <c r="M89" s="1">
        <v>43265</v>
      </c>
      <c r="N89" s="2">
        <f t="shared" si="2"/>
        <v>143</v>
      </c>
      <c r="O89" s="31" t="s">
        <v>99</v>
      </c>
      <c r="P89" s="31" t="s">
        <v>69</v>
      </c>
      <c r="Q89" s="19" t="s">
        <v>108</v>
      </c>
      <c r="R89" s="18" t="s">
        <v>11</v>
      </c>
      <c r="S89" s="20">
        <f>_xlfn.DAYS(Tabla1[[#This Row],[Fecha Real de llegada a almacén/Obra]],Tabla1[[#This Row],[Fecha de recepción]])</f>
        <v>36</v>
      </c>
      <c r="T89" s="20">
        <f>_xlfn.DAYS(Tabla1[[#This Row],[Fecha de creación]],Tabla1[[#This Row],[Fecha de recepción]])</f>
        <v>7</v>
      </c>
      <c r="U89" s="20" t="str">
        <f>VLOOKUP(MONTH(Tabla1[[#This Row],[Fecha de recepción]]),Tabla2[],2,0)</f>
        <v>May</v>
      </c>
      <c r="V89" s="20">
        <f>YEAR(Tabla1[[#This Row],[Fecha de recepción]])</f>
        <v>2018</v>
      </c>
    </row>
    <row r="90" spans="1:22" ht="12.75" x14ac:dyDescent="0.25">
      <c r="A90" s="12" t="s">
        <v>14</v>
      </c>
      <c r="B90" s="18" t="s">
        <v>221</v>
      </c>
      <c r="C90" s="13" t="s">
        <v>10</v>
      </c>
      <c r="D90" s="14">
        <v>43296</v>
      </c>
      <c r="E90" s="1">
        <v>43328</v>
      </c>
      <c r="F90" s="29">
        <f>Tabla1[[#This Row],[Fecha de firma de Comparativo]]-Tabla1[[#This Row],[Fecha de recepción]]</f>
        <v>32</v>
      </c>
      <c r="G90" s="15" t="s">
        <v>380</v>
      </c>
      <c r="H90" s="16">
        <v>43297</v>
      </c>
      <c r="I90" s="16">
        <v>43302</v>
      </c>
      <c r="J90" s="20">
        <f>_xlfn.DAYS(Tabla1[[#This Row],[Fecha de Aprobación]],Tabla1[[#This Row],[Fecha de creación]])</f>
        <v>5</v>
      </c>
      <c r="K90" s="1">
        <v>43344</v>
      </c>
      <c r="L90" s="1">
        <v>43342</v>
      </c>
      <c r="M90" s="1">
        <v>43325</v>
      </c>
      <c r="N90" s="2">
        <f t="shared" si="2"/>
        <v>53</v>
      </c>
      <c r="O90" s="30" t="s">
        <v>100</v>
      </c>
      <c r="P90" s="31" t="s">
        <v>70</v>
      </c>
      <c r="Q90" s="19" t="s">
        <v>109</v>
      </c>
      <c r="R90" s="18" t="s">
        <v>11</v>
      </c>
      <c r="S90" s="20">
        <f>_xlfn.DAYS(Tabla1[[#This Row],[Fecha Real de llegada a almacén/Obra]],Tabla1[[#This Row],[Fecha de recepción]])</f>
        <v>29</v>
      </c>
      <c r="T90" s="20">
        <f>_xlfn.DAYS(Tabla1[[#This Row],[Fecha de creación]],Tabla1[[#This Row],[Fecha de recepción]])</f>
        <v>1</v>
      </c>
      <c r="U90" s="20" t="str">
        <f>VLOOKUP(MONTH(Tabla1[[#This Row],[Fecha de recepción]]),Tabla2[],2,0)</f>
        <v>Jul</v>
      </c>
      <c r="V90" s="20">
        <f>YEAR(Tabla1[[#This Row],[Fecha de recepción]])</f>
        <v>2018</v>
      </c>
    </row>
    <row r="91" spans="1:22" ht="12.75" x14ac:dyDescent="0.25">
      <c r="A91" s="12" t="s">
        <v>14</v>
      </c>
      <c r="B91" s="18" t="s">
        <v>222</v>
      </c>
      <c r="C91" s="13" t="s">
        <v>31</v>
      </c>
      <c r="D91" s="14">
        <v>43362</v>
      </c>
      <c r="E91" s="1">
        <v>43406</v>
      </c>
      <c r="F91" s="29">
        <f>Tabla1[[#This Row],[Fecha de firma de Comparativo]]-Tabla1[[#This Row],[Fecha de recepción]]</f>
        <v>44</v>
      </c>
      <c r="G91" s="15" t="s">
        <v>381</v>
      </c>
      <c r="H91" s="16">
        <v>43368</v>
      </c>
      <c r="I91" s="16">
        <v>43373</v>
      </c>
      <c r="J91" s="20">
        <f>_xlfn.DAYS(Tabla1[[#This Row],[Fecha de Aprobación]],Tabla1[[#This Row],[Fecha de creación]])</f>
        <v>5</v>
      </c>
      <c r="K91" s="1">
        <v>43413</v>
      </c>
      <c r="L91" s="1">
        <v>43419</v>
      </c>
      <c r="M91" s="1">
        <v>43392</v>
      </c>
      <c r="N91" s="2">
        <f t="shared" si="2"/>
        <v>-24</v>
      </c>
      <c r="O91" s="30" t="s">
        <v>101</v>
      </c>
      <c r="P91" s="31" t="s">
        <v>71</v>
      </c>
      <c r="Q91" s="19" t="s">
        <v>110</v>
      </c>
      <c r="R91" s="18" t="s">
        <v>11</v>
      </c>
      <c r="S91" s="20">
        <f>_xlfn.DAYS(Tabla1[[#This Row],[Fecha Real de llegada a almacén/Obra]],Tabla1[[#This Row],[Fecha de recepción]])</f>
        <v>30</v>
      </c>
      <c r="T91" s="20">
        <f>_xlfn.DAYS(Tabla1[[#This Row],[Fecha de creación]],Tabla1[[#This Row],[Fecha de recepción]])</f>
        <v>6</v>
      </c>
      <c r="U91" s="20" t="str">
        <f>VLOOKUP(MONTH(Tabla1[[#This Row],[Fecha de recepción]]),Tabla2[],2,0)</f>
        <v>Set</v>
      </c>
      <c r="V91" s="20">
        <f>YEAR(Tabla1[[#This Row],[Fecha de recepción]])</f>
        <v>2018</v>
      </c>
    </row>
    <row r="92" spans="1:22" ht="12.75" x14ac:dyDescent="0.25">
      <c r="A92" s="12" t="s">
        <v>14</v>
      </c>
      <c r="B92" s="18" t="s">
        <v>223</v>
      </c>
      <c r="C92" s="13" t="s">
        <v>116</v>
      </c>
      <c r="D92" s="14">
        <v>43512</v>
      </c>
      <c r="E92" s="1">
        <v>43543</v>
      </c>
      <c r="F92" s="29">
        <f>Tabla1[[#This Row],[Fecha de firma de Comparativo]]-Tabla1[[#This Row],[Fecha de recepción]]</f>
        <v>31</v>
      </c>
      <c r="G92" s="15" t="s">
        <v>382</v>
      </c>
      <c r="H92" s="16">
        <v>43520</v>
      </c>
      <c r="I92" s="16">
        <v>43528</v>
      </c>
      <c r="J92" s="20">
        <f>_xlfn.DAYS(Tabla1[[#This Row],[Fecha de Aprobación]],Tabla1[[#This Row],[Fecha de creación]])</f>
        <v>8</v>
      </c>
      <c r="K92" s="1">
        <v>43538</v>
      </c>
      <c r="L92" s="1">
        <v>43535</v>
      </c>
      <c r="M92" s="1">
        <v>43556</v>
      </c>
      <c r="N92" s="2">
        <f t="shared" si="2"/>
        <v>-140</v>
      </c>
      <c r="O92" s="30" t="s">
        <v>84</v>
      </c>
      <c r="P92" s="31" t="s">
        <v>72</v>
      </c>
      <c r="Q92" s="19" t="s">
        <v>105</v>
      </c>
      <c r="R92" s="18" t="s">
        <v>28</v>
      </c>
      <c r="S92" s="20">
        <f>_xlfn.DAYS(Tabla1[[#This Row],[Fecha Real de llegada a almacén/Obra]],Tabla1[[#This Row],[Fecha de recepción]])</f>
        <v>44</v>
      </c>
      <c r="T92" s="20">
        <f>_xlfn.DAYS(Tabla1[[#This Row],[Fecha de creación]],Tabla1[[#This Row],[Fecha de recepción]])</f>
        <v>8</v>
      </c>
      <c r="U92" s="20" t="str">
        <f>VLOOKUP(MONTH(Tabla1[[#This Row],[Fecha de recepción]]),Tabla2[],2,0)</f>
        <v>Feb</v>
      </c>
      <c r="V92" s="20">
        <f>YEAR(Tabla1[[#This Row],[Fecha de recepción]])</f>
        <v>2019</v>
      </c>
    </row>
    <row r="93" spans="1:22" ht="12.75" x14ac:dyDescent="0.25">
      <c r="A93" s="12" t="s">
        <v>14</v>
      </c>
      <c r="B93" s="18" t="s">
        <v>224</v>
      </c>
      <c r="C93" s="13" t="s">
        <v>26</v>
      </c>
      <c r="D93" s="14">
        <v>43352</v>
      </c>
      <c r="E93" s="1">
        <v>43412</v>
      </c>
      <c r="F93" s="29">
        <f>Tabla1[[#This Row],[Fecha de firma de Comparativo]]-Tabla1[[#This Row],[Fecha de recepción]]</f>
        <v>60</v>
      </c>
      <c r="G93" s="15" t="s">
        <v>383</v>
      </c>
      <c r="H93" s="16">
        <v>43353</v>
      </c>
      <c r="I93" s="16">
        <v>43360</v>
      </c>
      <c r="J93" s="20">
        <f>_xlfn.DAYS(Tabla1[[#This Row],[Fecha de Aprobación]],Tabla1[[#This Row],[Fecha de creación]])</f>
        <v>7</v>
      </c>
      <c r="K93" s="1">
        <v>43368</v>
      </c>
      <c r="L93" s="1">
        <v>43408</v>
      </c>
      <c r="M93" s="1">
        <v>43389</v>
      </c>
      <c r="N93" s="2">
        <f t="shared" si="2"/>
        <v>-13</v>
      </c>
      <c r="O93" s="30" t="s">
        <v>85</v>
      </c>
      <c r="P93" s="34" t="s">
        <v>73</v>
      </c>
      <c r="Q93" s="19" t="s">
        <v>106</v>
      </c>
      <c r="R93" s="18" t="s">
        <v>11</v>
      </c>
      <c r="S93" s="20">
        <f>_xlfn.DAYS(Tabla1[[#This Row],[Fecha Real de llegada a almacén/Obra]],Tabla1[[#This Row],[Fecha de recepción]])</f>
        <v>37</v>
      </c>
      <c r="T93" s="20">
        <f>_xlfn.DAYS(Tabla1[[#This Row],[Fecha de creación]],Tabla1[[#This Row],[Fecha de recepción]])</f>
        <v>1</v>
      </c>
      <c r="U93" s="20" t="str">
        <f>VLOOKUP(MONTH(Tabla1[[#This Row],[Fecha de recepción]]),Tabla2[],2,0)</f>
        <v>Set</v>
      </c>
      <c r="V93" s="20">
        <f>YEAR(Tabla1[[#This Row],[Fecha de recepción]])</f>
        <v>2018</v>
      </c>
    </row>
    <row r="94" spans="1:22" ht="12.75" x14ac:dyDescent="0.25">
      <c r="A94" s="12" t="s">
        <v>14</v>
      </c>
      <c r="B94" s="18" t="s">
        <v>225</v>
      </c>
      <c r="C94" s="13" t="s">
        <v>27</v>
      </c>
      <c r="D94" s="14">
        <v>43465</v>
      </c>
      <c r="E94" s="1">
        <v>43492</v>
      </c>
      <c r="F94" s="29">
        <f>Tabla1[[#This Row],[Fecha de firma de Comparativo]]-Tabla1[[#This Row],[Fecha de recepción]]</f>
        <v>27</v>
      </c>
      <c r="G94" s="15" t="s">
        <v>384</v>
      </c>
      <c r="H94" s="16">
        <v>43471</v>
      </c>
      <c r="I94" s="16">
        <v>43477</v>
      </c>
      <c r="J94" s="20">
        <f>_xlfn.DAYS(Tabla1[[#This Row],[Fecha de Aprobación]],Tabla1[[#This Row],[Fecha de creación]])</f>
        <v>6</v>
      </c>
      <c r="K94" s="1">
        <v>43516</v>
      </c>
      <c r="L94" s="1">
        <v>43476</v>
      </c>
      <c r="M94" s="1">
        <v>43503</v>
      </c>
      <c r="N94" s="2">
        <f t="shared" si="2"/>
        <v>-81</v>
      </c>
      <c r="O94" s="30" t="s">
        <v>86</v>
      </c>
      <c r="P94" s="34" t="s">
        <v>74</v>
      </c>
      <c r="Q94" s="19" t="s">
        <v>107</v>
      </c>
      <c r="R94" s="18" t="s">
        <v>11</v>
      </c>
      <c r="S94" s="20">
        <f>_xlfn.DAYS(Tabla1[[#This Row],[Fecha Real de llegada a almacén/Obra]],Tabla1[[#This Row],[Fecha de recepción]])</f>
        <v>38</v>
      </c>
      <c r="T94" s="20">
        <f>_xlfn.DAYS(Tabla1[[#This Row],[Fecha de creación]],Tabla1[[#This Row],[Fecha de recepción]])</f>
        <v>6</v>
      </c>
      <c r="U94" s="20" t="str">
        <f>VLOOKUP(MONTH(Tabla1[[#This Row],[Fecha de recepción]]),Tabla2[],2,0)</f>
        <v>Dic</v>
      </c>
      <c r="V94" s="20">
        <f>YEAR(Tabla1[[#This Row],[Fecha de recepción]])</f>
        <v>2018</v>
      </c>
    </row>
    <row r="95" spans="1:22" ht="12.75" x14ac:dyDescent="0.25">
      <c r="A95" s="12" t="s">
        <v>14</v>
      </c>
      <c r="B95" s="18" t="s">
        <v>226</v>
      </c>
      <c r="C95" s="13" t="s">
        <v>10</v>
      </c>
      <c r="D95" s="14">
        <v>43299</v>
      </c>
      <c r="E95" s="1">
        <v>43321</v>
      </c>
      <c r="F95" s="29">
        <f>Tabla1[[#This Row],[Fecha de firma de Comparativo]]-Tabla1[[#This Row],[Fecha de recepción]]</f>
        <v>22</v>
      </c>
      <c r="G95" s="15" t="s">
        <v>385</v>
      </c>
      <c r="H95" s="16">
        <v>43305</v>
      </c>
      <c r="I95" s="16">
        <v>43312</v>
      </c>
      <c r="J95" s="20">
        <f>_xlfn.DAYS(Tabla1[[#This Row],[Fecha de Aprobación]],Tabla1[[#This Row],[Fecha de creación]])</f>
        <v>7</v>
      </c>
      <c r="K95" s="1">
        <v>43335</v>
      </c>
      <c r="L95" s="1">
        <v>43321</v>
      </c>
      <c r="M95" s="1">
        <v>43333</v>
      </c>
      <c r="N95" s="2">
        <f t="shared" si="2"/>
        <v>74</v>
      </c>
      <c r="O95" s="31" t="s">
        <v>87</v>
      </c>
      <c r="P95" s="34" t="s">
        <v>75</v>
      </c>
      <c r="Q95" s="19" t="s">
        <v>108</v>
      </c>
      <c r="R95" s="18" t="s">
        <v>28</v>
      </c>
      <c r="S95" s="20">
        <f>_xlfn.DAYS(Tabla1[[#This Row],[Fecha Real de llegada a almacén/Obra]],Tabla1[[#This Row],[Fecha de recepción]])</f>
        <v>34</v>
      </c>
      <c r="T95" s="20">
        <f>_xlfn.DAYS(Tabla1[[#This Row],[Fecha de creación]],Tabla1[[#This Row],[Fecha de recepción]])</f>
        <v>6</v>
      </c>
      <c r="U95" s="20" t="str">
        <f>VLOOKUP(MONTH(Tabla1[[#This Row],[Fecha de recepción]]),Tabla2[],2,0)</f>
        <v>Jul</v>
      </c>
      <c r="V95" s="20">
        <f>YEAR(Tabla1[[#This Row],[Fecha de recepción]])</f>
        <v>2018</v>
      </c>
    </row>
    <row r="96" spans="1:22" ht="12.75" x14ac:dyDescent="0.25">
      <c r="A96" s="12" t="s">
        <v>14</v>
      </c>
      <c r="B96" s="18" t="s">
        <v>186</v>
      </c>
      <c r="C96" s="13" t="s">
        <v>32</v>
      </c>
      <c r="D96" s="14">
        <v>43251</v>
      </c>
      <c r="E96" s="1">
        <v>43288</v>
      </c>
      <c r="F96" s="29">
        <f>Tabla1[[#This Row],[Fecha de firma de Comparativo]]-Tabla1[[#This Row],[Fecha de recepción]]</f>
        <v>37</v>
      </c>
      <c r="G96" s="15" t="s">
        <v>386</v>
      </c>
      <c r="H96" s="16">
        <v>43261</v>
      </c>
      <c r="I96" s="16">
        <v>43269</v>
      </c>
      <c r="J96" s="20">
        <f>_xlfn.DAYS(Tabla1[[#This Row],[Fecha de Aprobación]],Tabla1[[#This Row],[Fecha de creación]])</f>
        <v>8</v>
      </c>
      <c r="K96" s="1">
        <v>43279</v>
      </c>
      <c r="L96" s="1">
        <v>43269</v>
      </c>
      <c r="M96" s="1">
        <v>43282</v>
      </c>
      <c r="N96" s="2">
        <f t="shared" si="2"/>
        <v>126</v>
      </c>
      <c r="O96" s="30" t="s">
        <v>88</v>
      </c>
      <c r="P96" s="34" t="s">
        <v>76</v>
      </c>
      <c r="Q96" s="19" t="s">
        <v>109</v>
      </c>
      <c r="R96" s="18" t="s">
        <v>28</v>
      </c>
      <c r="S96" s="20">
        <f>_xlfn.DAYS(Tabla1[[#This Row],[Fecha Real de llegada a almacén/Obra]],Tabla1[[#This Row],[Fecha de recepción]])</f>
        <v>31</v>
      </c>
      <c r="T96" s="20">
        <f>_xlfn.DAYS(Tabla1[[#This Row],[Fecha de creación]],Tabla1[[#This Row],[Fecha de recepción]])</f>
        <v>10</v>
      </c>
      <c r="U96" s="20" t="str">
        <f>VLOOKUP(MONTH(Tabla1[[#This Row],[Fecha de recepción]]),Tabla2[],2,0)</f>
        <v>May</v>
      </c>
      <c r="V96" s="20">
        <f>YEAR(Tabla1[[#This Row],[Fecha de recepción]])</f>
        <v>2018</v>
      </c>
    </row>
    <row r="97" spans="1:22" ht="12.75" x14ac:dyDescent="0.25">
      <c r="A97" s="12" t="s">
        <v>14</v>
      </c>
      <c r="B97" s="18" t="s">
        <v>227</v>
      </c>
      <c r="C97" s="13" t="s">
        <v>10</v>
      </c>
      <c r="D97" s="14">
        <v>43461</v>
      </c>
      <c r="E97" s="1">
        <v>43480</v>
      </c>
      <c r="F97" s="29">
        <f>Tabla1[[#This Row],[Fecha de firma de Comparativo]]-Tabla1[[#This Row],[Fecha de recepción]]</f>
        <v>19</v>
      </c>
      <c r="G97" s="15" t="s">
        <v>387</v>
      </c>
      <c r="H97" s="16">
        <v>43466</v>
      </c>
      <c r="I97" s="16">
        <v>43473</v>
      </c>
      <c r="J97" s="20">
        <f>_xlfn.DAYS(Tabla1[[#This Row],[Fecha de Aprobación]],Tabla1[[#This Row],[Fecha de creación]])</f>
        <v>7</v>
      </c>
      <c r="K97" s="1">
        <v>43500</v>
      </c>
      <c r="L97" s="1">
        <v>43517</v>
      </c>
      <c r="M97" s="1">
        <v>43495</v>
      </c>
      <c r="N97" s="2">
        <f t="shared" si="2"/>
        <v>-122</v>
      </c>
      <c r="O97" s="30" t="s">
        <v>89</v>
      </c>
      <c r="P97" s="34" t="s">
        <v>77</v>
      </c>
      <c r="Q97" s="19" t="s">
        <v>110</v>
      </c>
      <c r="R97" s="18" t="s">
        <v>29</v>
      </c>
      <c r="S97" s="20">
        <f>_xlfn.DAYS(Tabla1[[#This Row],[Fecha Real de llegada a almacén/Obra]],Tabla1[[#This Row],[Fecha de recepción]])</f>
        <v>34</v>
      </c>
      <c r="T97" s="20">
        <f>_xlfn.DAYS(Tabla1[[#This Row],[Fecha de creación]],Tabla1[[#This Row],[Fecha de recepción]])</f>
        <v>5</v>
      </c>
      <c r="U97" s="20" t="str">
        <f>VLOOKUP(MONTH(Tabla1[[#This Row],[Fecha de recepción]]),Tabla2[],2,0)</f>
        <v>Dic</v>
      </c>
      <c r="V97" s="20">
        <f>YEAR(Tabla1[[#This Row],[Fecha de recepción]])</f>
        <v>2018</v>
      </c>
    </row>
    <row r="98" spans="1:22" ht="12.75" x14ac:dyDescent="0.25">
      <c r="A98" s="12" t="s">
        <v>14</v>
      </c>
      <c r="B98" s="18" t="s">
        <v>144</v>
      </c>
      <c r="C98" s="13" t="s">
        <v>12</v>
      </c>
      <c r="D98" s="14">
        <v>43228</v>
      </c>
      <c r="E98" s="1">
        <v>43274</v>
      </c>
      <c r="F98" s="29">
        <f>Tabla1[[#This Row],[Fecha de firma de Comparativo]]-Tabla1[[#This Row],[Fecha de recepción]]</f>
        <v>46</v>
      </c>
      <c r="G98" s="15" t="s">
        <v>388</v>
      </c>
      <c r="H98" s="16">
        <v>43236</v>
      </c>
      <c r="I98" s="16">
        <v>43244</v>
      </c>
      <c r="J98" s="20">
        <f>_xlfn.DAYS(Tabla1[[#This Row],[Fecha de Aprobación]],Tabla1[[#This Row],[Fecha de creación]])</f>
        <v>8</v>
      </c>
      <c r="K98" s="1">
        <v>43257</v>
      </c>
      <c r="L98" s="1">
        <v>43243</v>
      </c>
      <c r="M98" s="1">
        <v>43262</v>
      </c>
      <c r="N98" s="2">
        <f t="shared" ref="N98:N129" si="3">$M$2-L98</f>
        <v>152</v>
      </c>
      <c r="O98" s="30" t="s">
        <v>90</v>
      </c>
      <c r="P98" s="34" t="s">
        <v>78</v>
      </c>
      <c r="Q98" s="19" t="s">
        <v>105</v>
      </c>
      <c r="R98" s="18" t="s">
        <v>29</v>
      </c>
      <c r="S98" s="20">
        <f>_xlfn.DAYS(Tabla1[[#This Row],[Fecha Real de llegada a almacén/Obra]],Tabla1[[#This Row],[Fecha de recepción]])</f>
        <v>34</v>
      </c>
      <c r="T98" s="20">
        <f>_xlfn.DAYS(Tabla1[[#This Row],[Fecha de creación]],Tabla1[[#This Row],[Fecha de recepción]])</f>
        <v>8</v>
      </c>
      <c r="U98" s="20" t="str">
        <f>VLOOKUP(MONTH(Tabla1[[#This Row],[Fecha de recepción]]),Tabla2[],2,0)</f>
        <v>May</v>
      </c>
      <c r="V98" s="20">
        <f>YEAR(Tabla1[[#This Row],[Fecha de recepción]])</f>
        <v>2018</v>
      </c>
    </row>
    <row r="99" spans="1:22" ht="12.75" x14ac:dyDescent="0.25">
      <c r="A99" s="12" t="s">
        <v>14</v>
      </c>
      <c r="B99" s="18" t="s">
        <v>228</v>
      </c>
      <c r="C99" s="3" t="s">
        <v>13</v>
      </c>
      <c r="D99" s="14">
        <v>43408</v>
      </c>
      <c r="E99" s="1">
        <v>43442</v>
      </c>
      <c r="F99" s="29">
        <f>Tabla1[[#This Row],[Fecha de firma de Comparativo]]-Tabla1[[#This Row],[Fecha de recepción]]</f>
        <v>34</v>
      </c>
      <c r="G99" s="15" t="s">
        <v>389</v>
      </c>
      <c r="H99" s="16">
        <v>43410</v>
      </c>
      <c r="I99" s="16">
        <v>43420</v>
      </c>
      <c r="J99" s="20">
        <f>_xlfn.DAYS(Tabla1[[#This Row],[Fecha de Aprobación]],Tabla1[[#This Row],[Fecha de creación]])</f>
        <v>10</v>
      </c>
      <c r="K99" s="1">
        <v>43423</v>
      </c>
      <c r="L99" s="1">
        <v>43438</v>
      </c>
      <c r="M99" s="1">
        <v>43442</v>
      </c>
      <c r="N99" s="2">
        <f t="shared" si="3"/>
        <v>-43</v>
      </c>
      <c r="O99" s="30" t="s">
        <v>91</v>
      </c>
      <c r="P99" s="34" t="s">
        <v>79</v>
      </c>
      <c r="Q99" s="19" t="s">
        <v>106</v>
      </c>
      <c r="R99" s="18" t="s">
        <v>29</v>
      </c>
      <c r="S99" s="20">
        <f>_xlfn.DAYS(Tabla1[[#This Row],[Fecha Real de llegada a almacén/Obra]],Tabla1[[#This Row],[Fecha de recepción]])</f>
        <v>34</v>
      </c>
      <c r="T99" s="20">
        <f>_xlfn.DAYS(Tabla1[[#This Row],[Fecha de creación]],Tabla1[[#This Row],[Fecha de recepción]])</f>
        <v>2</v>
      </c>
      <c r="U99" s="20" t="str">
        <f>VLOOKUP(MONTH(Tabla1[[#This Row],[Fecha de recepción]]),Tabla2[],2,0)</f>
        <v>Nov</v>
      </c>
      <c r="V99" s="20">
        <f>YEAR(Tabla1[[#This Row],[Fecha de recepción]])</f>
        <v>2018</v>
      </c>
    </row>
    <row r="100" spans="1:22" ht="12.75" x14ac:dyDescent="0.25">
      <c r="A100" s="12" t="s">
        <v>23</v>
      </c>
      <c r="B100" s="18" t="s">
        <v>229</v>
      </c>
      <c r="C100" s="13" t="s">
        <v>15</v>
      </c>
      <c r="D100" s="14">
        <v>43289</v>
      </c>
      <c r="E100" s="1">
        <v>43328</v>
      </c>
      <c r="F100" s="29">
        <f>Tabla1[[#This Row],[Fecha de firma de Comparativo]]-Tabla1[[#This Row],[Fecha de recepción]]</f>
        <v>39</v>
      </c>
      <c r="G100" s="15" t="s">
        <v>390</v>
      </c>
      <c r="H100" s="16">
        <v>43290</v>
      </c>
      <c r="I100" s="16">
        <v>43296</v>
      </c>
      <c r="J100" s="20">
        <f>_xlfn.DAYS(Tabla1[[#This Row],[Fecha de Aprobación]],Tabla1[[#This Row],[Fecha de creación]])</f>
        <v>6</v>
      </c>
      <c r="K100" s="1">
        <v>43333</v>
      </c>
      <c r="L100" s="1">
        <v>43319</v>
      </c>
      <c r="M100" s="1">
        <v>43322</v>
      </c>
      <c r="N100" s="2">
        <f t="shared" si="3"/>
        <v>76</v>
      </c>
      <c r="O100" s="30" t="s">
        <v>92</v>
      </c>
      <c r="P100" s="34" t="s">
        <v>80</v>
      </c>
      <c r="Q100" s="19" t="s">
        <v>107</v>
      </c>
      <c r="R100" s="18" t="s">
        <v>28</v>
      </c>
      <c r="S100" s="20">
        <f>_xlfn.DAYS(Tabla1[[#This Row],[Fecha Real de llegada a almacén/Obra]],Tabla1[[#This Row],[Fecha de recepción]])</f>
        <v>33</v>
      </c>
      <c r="T100" s="20">
        <f>_xlfn.DAYS(Tabla1[[#This Row],[Fecha de creación]],Tabla1[[#This Row],[Fecha de recepción]])</f>
        <v>1</v>
      </c>
      <c r="U100" s="20" t="str">
        <f>VLOOKUP(MONTH(Tabla1[[#This Row],[Fecha de recepción]]),Tabla2[],2,0)</f>
        <v>Jul</v>
      </c>
      <c r="V100" s="20">
        <f>YEAR(Tabla1[[#This Row],[Fecha de recepción]])</f>
        <v>2018</v>
      </c>
    </row>
    <row r="101" spans="1:22" ht="12.75" x14ac:dyDescent="0.25">
      <c r="A101" s="12" t="s">
        <v>25</v>
      </c>
      <c r="B101" s="18" t="s">
        <v>230</v>
      </c>
      <c r="C101" s="13" t="s">
        <v>16</v>
      </c>
      <c r="D101" s="14">
        <v>43307</v>
      </c>
      <c r="E101" s="1">
        <v>43336</v>
      </c>
      <c r="F101" s="29">
        <f>Tabla1[[#This Row],[Fecha de firma de Comparativo]]-Tabla1[[#This Row],[Fecha de recepción]]</f>
        <v>29</v>
      </c>
      <c r="G101" s="15" t="s">
        <v>391</v>
      </c>
      <c r="H101" s="16">
        <v>43317</v>
      </c>
      <c r="I101" s="16">
        <v>43327</v>
      </c>
      <c r="J101" s="20">
        <f>_xlfn.DAYS(Tabla1[[#This Row],[Fecha de Aprobación]],Tabla1[[#This Row],[Fecha de creación]])</f>
        <v>10</v>
      </c>
      <c r="K101" s="1">
        <v>43339</v>
      </c>
      <c r="L101" s="1">
        <v>43327</v>
      </c>
      <c r="M101" s="1">
        <v>43354</v>
      </c>
      <c r="N101" s="2">
        <f t="shared" si="3"/>
        <v>68</v>
      </c>
      <c r="O101" s="30" t="s">
        <v>93</v>
      </c>
      <c r="P101" s="34" t="s">
        <v>81</v>
      </c>
      <c r="Q101" s="19" t="s">
        <v>108</v>
      </c>
      <c r="R101" s="18" t="s">
        <v>28</v>
      </c>
      <c r="S101" s="20">
        <f>_xlfn.DAYS(Tabla1[[#This Row],[Fecha Real de llegada a almacén/Obra]],Tabla1[[#This Row],[Fecha de recepción]])</f>
        <v>47</v>
      </c>
      <c r="T101" s="20">
        <f>_xlfn.DAYS(Tabla1[[#This Row],[Fecha de creación]],Tabla1[[#This Row],[Fecha de recepción]])</f>
        <v>10</v>
      </c>
      <c r="U101" s="20" t="str">
        <f>VLOOKUP(MONTH(Tabla1[[#This Row],[Fecha de recepción]]),Tabla2[],2,0)</f>
        <v>Jul</v>
      </c>
      <c r="V101" s="20">
        <f>YEAR(Tabla1[[#This Row],[Fecha de recepción]])</f>
        <v>2018</v>
      </c>
    </row>
    <row r="102" spans="1:22" ht="12.75" x14ac:dyDescent="0.25">
      <c r="A102" s="12" t="s">
        <v>25</v>
      </c>
      <c r="B102" s="18" t="s">
        <v>231</v>
      </c>
      <c r="C102" s="13" t="s">
        <v>17</v>
      </c>
      <c r="D102" s="14">
        <v>43419</v>
      </c>
      <c r="E102" s="1">
        <v>43445</v>
      </c>
      <c r="F102" s="29">
        <f>Tabla1[[#This Row],[Fecha de firma de Comparativo]]-Tabla1[[#This Row],[Fecha de recepción]]</f>
        <v>26</v>
      </c>
      <c r="G102" s="15" t="s">
        <v>392</v>
      </c>
      <c r="H102" s="16">
        <v>43422</v>
      </c>
      <c r="I102" s="16">
        <v>43429</v>
      </c>
      <c r="J102" s="20">
        <f>_xlfn.DAYS(Tabla1[[#This Row],[Fecha de Aprobación]],Tabla1[[#This Row],[Fecha de creación]])</f>
        <v>7</v>
      </c>
      <c r="K102" s="1">
        <v>43473</v>
      </c>
      <c r="L102" s="1">
        <v>43463</v>
      </c>
      <c r="M102" s="1">
        <v>43452</v>
      </c>
      <c r="N102" s="2">
        <f t="shared" si="3"/>
        <v>-68</v>
      </c>
      <c r="O102" s="30" t="s">
        <v>94</v>
      </c>
      <c r="P102" s="31" t="s">
        <v>58</v>
      </c>
      <c r="Q102" s="19" t="s">
        <v>109</v>
      </c>
      <c r="R102" s="18" t="s">
        <v>28</v>
      </c>
      <c r="S102" s="20">
        <f>_xlfn.DAYS(Tabla1[[#This Row],[Fecha Real de llegada a almacén/Obra]],Tabla1[[#This Row],[Fecha de recepción]])</f>
        <v>33</v>
      </c>
      <c r="T102" s="20">
        <f>_xlfn.DAYS(Tabla1[[#This Row],[Fecha de creación]],Tabla1[[#This Row],[Fecha de recepción]])</f>
        <v>3</v>
      </c>
      <c r="U102" s="20" t="str">
        <f>VLOOKUP(MONTH(Tabla1[[#This Row],[Fecha de recepción]]),Tabla2[],2,0)</f>
        <v>Nov</v>
      </c>
      <c r="V102" s="20">
        <f>YEAR(Tabla1[[#This Row],[Fecha de recepción]])</f>
        <v>2018</v>
      </c>
    </row>
    <row r="103" spans="1:22" ht="12.75" x14ac:dyDescent="0.25">
      <c r="A103" s="12" t="s">
        <v>14</v>
      </c>
      <c r="B103" s="18" t="s">
        <v>232</v>
      </c>
      <c r="C103" s="13" t="s">
        <v>18</v>
      </c>
      <c r="D103" s="14">
        <v>43350</v>
      </c>
      <c r="E103" s="1">
        <v>43401</v>
      </c>
      <c r="F103" s="29">
        <f>Tabla1[[#This Row],[Fecha de firma de Comparativo]]-Tabla1[[#This Row],[Fecha de recepción]]</f>
        <v>51</v>
      </c>
      <c r="G103" s="15" t="s">
        <v>393</v>
      </c>
      <c r="H103" s="16">
        <v>43360</v>
      </c>
      <c r="I103" s="16">
        <v>43370</v>
      </c>
      <c r="J103" s="20">
        <f>_xlfn.DAYS(Tabla1[[#This Row],[Fecha de Aprobación]],Tabla1[[#This Row],[Fecha de creación]])</f>
        <v>10</v>
      </c>
      <c r="K103" s="1">
        <v>43373</v>
      </c>
      <c r="L103" s="1">
        <v>43387</v>
      </c>
      <c r="M103" s="1">
        <v>43382</v>
      </c>
      <c r="N103" s="2">
        <f t="shared" si="3"/>
        <v>8</v>
      </c>
      <c r="O103" s="30" t="s">
        <v>95</v>
      </c>
      <c r="P103" s="31" t="s">
        <v>59</v>
      </c>
      <c r="Q103" s="19" t="s">
        <v>110</v>
      </c>
      <c r="R103" s="18" t="s">
        <v>28</v>
      </c>
      <c r="S103" s="20">
        <f>_xlfn.DAYS(Tabla1[[#This Row],[Fecha Real de llegada a almacén/Obra]],Tabla1[[#This Row],[Fecha de recepción]])</f>
        <v>32</v>
      </c>
      <c r="T103" s="20">
        <f>_xlfn.DAYS(Tabla1[[#This Row],[Fecha de creación]],Tabla1[[#This Row],[Fecha de recepción]])</f>
        <v>10</v>
      </c>
      <c r="U103" s="20" t="str">
        <f>VLOOKUP(MONTH(Tabla1[[#This Row],[Fecha de recepción]]),Tabla2[],2,0)</f>
        <v>Set</v>
      </c>
      <c r="V103" s="20">
        <f>YEAR(Tabla1[[#This Row],[Fecha de recepción]])</f>
        <v>2018</v>
      </c>
    </row>
    <row r="104" spans="1:22" ht="12.75" x14ac:dyDescent="0.25">
      <c r="A104" s="12" t="s">
        <v>14</v>
      </c>
      <c r="B104" s="18" t="s">
        <v>233</v>
      </c>
      <c r="C104" s="13" t="s">
        <v>19</v>
      </c>
      <c r="D104" s="14">
        <v>43109</v>
      </c>
      <c r="E104" s="1">
        <v>43163</v>
      </c>
      <c r="F104" s="29">
        <f>Tabla1[[#This Row],[Fecha de firma de Comparativo]]-Tabla1[[#This Row],[Fecha de recepción]]</f>
        <v>54</v>
      </c>
      <c r="G104" s="15" t="s">
        <v>394</v>
      </c>
      <c r="H104" s="16">
        <v>43115</v>
      </c>
      <c r="I104" s="16">
        <v>43123</v>
      </c>
      <c r="J104" s="20">
        <f>_xlfn.DAYS(Tabla1[[#This Row],[Fecha de Aprobación]],Tabla1[[#This Row],[Fecha de creación]])</f>
        <v>8</v>
      </c>
      <c r="K104" s="1">
        <v>43166</v>
      </c>
      <c r="L104" s="1">
        <v>43130</v>
      </c>
      <c r="M104" s="1">
        <v>43144</v>
      </c>
      <c r="N104" s="2">
        <f t="shared" si="3"/>
        <v>265</v>
      </c>
      <c r="O104" s="30" t="s">
        <v>96</v>
      </c>
      <c r="P104" s="31" t="s">
        <v>60</v>
      </c>
      <c r="Q104" s="19" t="s">
        <v>105</v>
      </c>
      <c r="R104" s="18" t="s">
        <v>11</v>
      </c>
      <c r="S104" s="20">
        <f>_xlfn.DAYS(Tabla1[[#This Row],[Fecha Real de llegada a almacén/Obra]],Tabla1[[#This Row],[Fecha de recepción]])</f>
        <v>35</v>
      </c>
      <c r="T104" s="20">
        <f>_xlfn.DAYS(Tabla1[[#This Row],[Fecha de creación]],Tabla1[[#This Row],[Fecha de recepción]])</f>
        <v>6</v>
      </c>
      <c r="U104" s="20" t="str">
        <f>VLOOKUP(MONTH(Tabla1[[#This Row],[Fecha de recepción]]),Tabla2[],2,0)</f>
        <v>Ene</v>
      </c>
      <c r="V104" s="20">
        <f>YEAR(Tabla1[[#This Row],[Fecha de recepción]])</f>
        <v>2018</v>
      </c>
    </row>
    <row r="105" spans="1:22" ht="12.75" x14ac:dyDescent="0.25">
      <c r="A105" s="12" t="s">
        <v>9</v>
      </c>
      <c r="B105" s="18" t="s">
        <v>234</v>
      </c>
      <c r="C105" s="13" t="s">
        <v>20</v>
      </c>
      <c r="D105" s="14">
        <v>43338</v>
      </c>
      <c r="E105" s="1">
        <v>43369</v>
      </c>
      <c r="F105" s="29">
        <f>Tabla1[[#This Row],[Fecha de firma de Comparativo]]-Tabla1[[#This Row],[Fecha de recepción]]</f>
        <v>31</v>
      </c>
      <c r="G105" s="15" t="s">
        <v>395</v>
      </c>
      <c r="H105" s="16">
        <v>43340</v>
      </c>
      <c r="I105" s="16">
        <v>43347</v>
      </c>
      <c r="J105" s="20">
        <f>_xlfn.DAYS(Tabla1[[#This Row],[Fecha de Aprobación]],Tabla1[[#This Row],[Fecha de creación]])</f>
        <v>7</v>
      </c>
      <c r="K105" s="1">
        <v>43357</v>
      </c>
      <c r="L105" s="1">
        <v>43360</v>
      </c>
      <c r="M105" s="1">
        <v>43377</v>
      </c>
      <c r="N105" s="2">
        <f t="shared" si="3"/>
        <v>35</v>
      </c>
      <c r="O105" s="30" t="s">
        <v>97</v>
      </c>
      <c r="P105" s="31" t="s">
        <v>61</v>
      </c>
      <c r="Q105" s="19" t="s">
        <v>106</v>
      </c>
      <c r="R105" s="18" t="s">
        <v>11</v>
      </c>
      <c r="S105" s="20">
        <f>_xlfn.DAYS(Tabla1[[#This Row],[Fecha Real de llegada a almacén/Obra]],Tabla1[[#This Row],[Fecha de recepción]])</f>
        <v>39</v>
      </c>
      <c r="T105" s="20">
        <f>_xlfn.DAYS(Tabla1[[#This Row],[Fecha de creación]],Tabla1[[#This Row],[Fecha de recepción]])</f>
        <v>2</v>
      </c>
      <c r="U105" s="20" t="str">
        <f>VLOOKUP(MONTH(Tabla1[[#This Row],[Fecha de recepción]]),Tabla2[],2,0)</f>
        <v>Ago</v>
      </c>
      <c r="V105" s="20">
        <f>YEAR(Tabla1[[#This Row],[Fecha de recepción]])</f>
        <v>2018</v>
      </c>
    </row>
    <row r="106" spans="1:22" ht="12.75" x14ac:dyDescent="0.25">
      <c r="A106" s="12" t="s">
        <v>14</v>
      </c>
      <c r="B106" s="18" t="s">
        <v>235</v>
      </c>
      <c r="C106" s="13" t="s">
        <v>21</v>
      </c>
      <c r="D106" s="14">
        <v>43330</v>
      </c>
      <c r="E106" s="1">
        <v>43386</v>
      </c>
      <c r="F106" s="29">
        <f>Tabla1[[#This Row],[Fecha de firma de Comparativo]]-Tabla1[[#This Row],[Fecha de recepción]]</f>
        <v>56</v>
      </c>
      <c r="G106" s="15" t="s">
        <v>396</v>
      </c>
      <c r="H106" s="16">
        <v>43331</v>
      </c>
      <c r="I106" s="16">
        <v>43336</v>
      </c>
      <c r="J106" s="20">
        <f>_xlfn.DAYS(Tabla1[[#This Row],[Fecha de Aprobación]],Tabla1[[#This Row],[Fecha de creación]])</f>
        <v>5</v>
      </c>
      <c r="K106" s="1">
        <v>43349</v>
      </c>
      <c r="L106" s="1">
        <v>43347</v>
      </c>
      <c r="M106" s="1">
        <v>43356</v>
      </c>
      <c r="N106" s="2">
        <f t="shared" si="3"/>
        <v>48</v>
      </c>
      <c r="O106" s="31" t="s">
        <v>98</v>
      </c>
      <c r="P106" s="31" t="s">
        <v>62</v>
      </c>
      <c r="Q106" s="19" t="s">
        <v>107</v>
      </c>
      <c r="R106" s="18" t="s">
        <v>11</v>
      </c>
      <c r="S106" s="20">
        <f>_xlfn.DAYS(Tabla1[[#This Row],[Fecha Real de llegada a almacén/Obra]],Tabla1[[#This Row],[Fecha de recepción]])</f>
        <v>26</v>
      </c>
      <c r="T106" s="20">
        <f>_xlfn.DAYS(Tabla1[[#This Row],[Fecha de creación]],Tabla1[[#This Row],[Fecha de recepción]])</f>
        <v>1</v>
      </c>
      <c r="U106" s="20" t="str">
        <f>VLOOKUP(MONTH(Tabla1[[#This Row],[Fecha de recepción]]),Tabla2[],2,0)</f>
        <v>Ago</v>
      </c>
      <c r="V106" s="20">
        <f>YEAR(Tabla1[[#This Row],[Fecha de recepción]])</f>
        <v>2018</v>
      </c>
    </row>
    <row r="107" spans="1:22" ht="12.75" x14ac:dyDescent="0.25">
      <c r="A107" s="12" t="s">
        <v>9</v>
      </c>
      <c r="B107" s="18" t="s">
        <v>236</v>
      </c>
      <c r="C107" s="13" t="s">
        <v>22</v>
      </c>
      <c r="D107" s="14">
        <v>43475</v>
      </c>
      <c r="E107" s="1">
        <v>43504</v>
      </c>
      <c r="F107" s="29">
        <f>Tabla1[[#This Row],[Fecha de firma de Comparativo]]-Tabla1[[#This Row],[Fecha de recepción]]</f>
        <v>29</v>
      </c>
      <c r="G107" s="15" t="s">
        <v>397</v>
      </c>
      <c r="H107" s="16">
        <v>43480</v>
      </c>
      <c r="I107" s="16">
        <v>43486</v>
      </c>
      <c r="J107" s="20">
        <f>_xlfn.DAYS(Tabla1[[#This Row],[Fecha de Aprobación]],Tabla1[[#This Row],[Fecha de creación]])</f>
        <v>6</v>
      </c>
      <c r="K107" s="1">
        <v>43526</v>
      </c>
      <c r="L107" s="1">
        <v>43524</v>
      </c>
      <c r="M107" s="1">
        <v>43513</v>
      </c>
      <c r="N107" s="2">
        <f t="shared" si="3"/>
        <v>-129</v>
      </c>
      <c r="O107" s="31" t="s">
        <v>99</v>
      </c>
      <c r="P107" s="31" t="s">
        <v>63</v>
      </c>
      <c r="Q107" s="19" t="s">
        <v>108</v>
      </c>
      <c r="R107" s="18" t="s">
        <v>11</v>
      </c>
      <c r="S107" s="20">
        <f>_xlfn.DAYS(Tabla1[[#This Row],[Fecha Real de llegada a almacén/Obra]],Tabla1[[#This Row],[Fecha de recepción]])</f>
        <v>38</v>
      </c>
      <c r="T107" s="20">
        <f>_xlfn.DAYS(Tabla1[[#This Row],[Fecha de creación]],Tabla1[[#This Row],[Fecha de recepción]])</f>
        <v>5</v>
      </c>
      <c r="U107" s="20" t="str">
        <f>VLOOKUP(MONTH(Tabla1[[#This Row],[Fecha de recepción]]),Tabla2[],2,0)</f>
        <v>Ene</v>
      </c>
      <c r="V107" s="20">
        <f>YEAR(Tabla1[[#This Row],[Fecha de recepción]])</f>
        <v>2019</v>
      </c>
    </row>
    <row r="108" spans="1:22" ht="12.75" x14ac:dyDescent="0.25">
      <c r="A108" s="12" t="s">
        <v>9</v>
      </c>
      <c r="B108" s="18" t="s">
        <v>237</v>
      </c>
      <c r="C108" s="13" t="s">
        <v>30</v>
      </c>
      <c r="D108" s="14">
        <v>43339</v>
      </c>
      <c r="E108" s="1">
        <v>43382</v>
      </c>
      <c r="F108" s="29">
        <f>Tabla1[[#This Row],[Fecha de firma de Comparativo]]-Tabla1[[#This Row],[Fecha de recepción]]</f>
        <v>43</v>
      </c>
      <c r="G108" s="15" t="s">
        <v>398</v>
      </c>
      <c r="H108" s="16">
        <v>43345</v>
      </c>
      <c r="I108" s="16">
        <v>43352</v>
      </c>
      <c r="J108" s="20">
        <f>_xlfn.DAYS(Tabla1[[#This Row],[Fecha de Aprobación]],Tabla1[[#This Row],[Fecha de creación]])</f>
        <v>7</v>
      </c>
      <c r="K108" s="1">
        <v>43350</v>
      </c>
      <c r="L108" s="1">
        <v>43351</v>
      </c>
      <c r="M108" s="1">
        <v>43362</v>
      </c>
      <c r="N108" s="2">
        <f t="shared" si="3"/>
        <v>44</v>
      </c>
      <c r="O108" s="30" t="s">
        <v>100</v>
      </c>
      <c r="P108" s="31" t="s">
        <v>64</v>
      </c>
      <c r="Q108" s="19" t="s">
        <v>109</v>
      </c>
      <c r="R108" s="18" t="s">
        <v>11</v>
      </c>
      <c r="S108" s="20">
        <f>_xlfn.DAYS(Tabla1[[#This Row],[Fecha Real de llegada a almacén/Obra]],Tabla1[[#This Row],[Fecha de recepción]])</f>
        <v>23</v>
      </c>
      <c r="T108" s="20">
        <f>_xlfn.DAYS(Tabla1[[#This Row],[Fecha de creación]],Tabla1[[#This Row],[Fecha de recepción]])</f>
        <v>6</v>
      </c>
      <c r="U108" s="20" t="str">
        <f>VLOOKUP(MONTH(Tabla1[[#This Row],[Fecha de recepción]]),Tabla2[],2,0)</f>
        <v>Ago</v>
      </c>
      <c r="V108" s="20">
        <f>YEAR(Tabla1[[#This Row],[Fecha de recepción]])</f>
        <v>2018</v>
      </c>
    </row>
    <row r="109" spans="1:22" s="21" customFormat="1" ht="12.75" x14ac:dyDescent="0.25">
      <c r="A109" s="12" t="s">
        <v>9</v>
      </c>
      <c r="B109" s="18" t="s">
        <v>238</v>
      </c>
      <c r="C109" s="13" t="s">
        <v>10</v>
      </c>
      <c r="D109" s="14">
        <v>43324</v>
      </c>
      <c r="E109" s="1">
        <v>43336</v>
      </c>
      <c r="F109" s="29">
        <f>Tabla1[[#This Row],[Fecha de firma de Comparativo]]-Tabla1[[#This Row],[Fecha de recepción]]</f>
        <v>12</v>
      </c>
      <c r="G109" s="15" t="s">
        <v>399</v>
      </c>
      <c r="H109" s="16">
        <v>43328</v>
      </c>
      <c r="I109" s="16">
        <v>43334</v>
      </c>
      <c r="J109" s="21">
        <f>_xlfn.DAYS(Tabla1[[#This Row],[Fecha de Aprobación]],Tabla1[[#This Row],[Fecha de creación]])</f>
        <v>6</v>
      </c>
      <c r="K109" s="1">
        <v>43360</v>
      </c>
      <c r="L109" s="1">
        <v>43352</v>
      </c>
      <c r="M109" s="1">
        <v>43361</v>
      </c>
      <c r="N109" s="2">
        <f t="shared" si="3"/>
        <v>43</v>
      </c>
      <c r="O109" s="30" t="s">
        <v>101</v>
      </c>
      <c r="P109" s="31" t="s">
        <v>65</v>
      </c>
      <c r="Q109" s="19" t="s">
        <v>110</v>
      </c>
      <c r="R109" s="18" t="s">
        <v>28</v>
      </c>
      <c r="S109" s="21">
        <f>_xlfn.DAYS(Tabla1[[#This Row],[Fecha Real de llegada a almacén/Obra]],Tabla1[[#This Row],[Fecha de recepción]])</f>
        <v>37</v>
      </c>
      <c r="T109" s="21">
        <f>_xlfn.DAYS(Tabla1[[#This Row],[Fecha de creación]],Tabla1[[#This Row],[Fecha de recepción]])</f>
        <v>4</v>
      </c>
      <c r="U109" s="21" t="str">
        <f>VLOOKUP(MONTH(Tabla1[[#This Row],[Fecha de recepción]]),Tabla2[],2,0)</f>
        <v>Ago</v>
      </c>
      <c r="V109" s="21">
        <f>YEAR(Tabla1[[#This Row],[Fecha de recepción]])</f>
        <v>2018</v>
      </c>
    </row>
    <row r="110" spans="1:22" ht="12.75" x14ac:dyDescent="0.25">
      <c r="A110" s="12" t="s">
        <v>14</v>
      </c>
      <c r="B110" s="18" t="s">
        <v>159</v>
      </c>
      <c r="C110" s="13" t="s">
        <v>31</v>
      </c>
      <c r="D110" s="14">
        <v>43142</v>
      </c>
      <c r="E110" s="1">
        <v>43193</v>
      </c>
      <c r="F110" s="29">
        <f>Tabla1[[#This Row],[Fecha de firma de Comparativo]]-Tabla1[[#This Row],[Fecha de recepción]]</f>
        <v>51</v>
      </c>
      <c r="G110" s="15" t="s">
        <v>400</v>
      </c>
      <c r="H110" s="16">
        <v>43146</v>
      </c>
      <c r="I110" s="16">
        <v>43156</v>
      </c>
      <c r="J110" s="20">
        <f>_xlfn.DAYS(Tabla1[[#This Row],[Fecha de Aprobación]],Tabla1[[#This Row],[Fecha de creación]])</f>
        <v>10</v>
      </c>
      <c r="K110" s="1">
        <v>43178</v>
      </c>
      <c r="L110" s="1">
        <v>43185</v>
      </c>
      <c r="M110" s="1">
        <v>43169</v>
      </c>
      <c r="N110" s="2">
        <f t="shared" si="3"/>
        <v>210</v>
      </c>
      <c r="O110" s="30" t="s">
        <v>84</v>
      </c>
      <c r="P110" s="34" t="s">
        <v>66</v>
      </c>
      <c r="Q110" s="19" t="s">
        <v>105</v>
      </c>
      <c r="R110" s="18" t="s">
        <v>11</v>
      </c>
      <c r="S110" s="20">
        <f>_xlfn.DAYS(Tabla1[[#This Row],[Fecha Real de llegada a almacén/Obra]],Tabla1[[#This Row],[Fecha de recepción]])</f>
        <v>27</v>
      </c>
      <c r="T110" s="20">
        <f>_xlfn.DAYS(Tabla1[[#This Row],[Fecha de creación]],Tabla1[[#This Row],[Fecha de recepción]])</f>
        <v>4</v>
      </c>
      <c r="U110" s="20" t="str">
        <f>VLOOKUP(MONTH(Tabla1[[#This Row],[Fecha de recepción]]),Tabla2[],2,0)</f>
        <v>Feb</v>
      </c>
      <c r="V110" s="20">
        <f>YEAR(Tabla1[[#This Row],[Fecha de recepción]])</f>
        <v>2018</v>
      </c>
    </row>
    <row r="111" spans="1:22" s="21" customFormat="1" ht="12.75" x14ac:dyDescent="0.25">
      <c r="A111" s="12" t="s">
        <v>14</v>
      </c>
      <c r="B111" s="18" t="s">
        <v>239</v>
      </c>
      <c r="C111" s="13" t="s">
        <v>117</v>
      </c>
      <c r="D111" s="14">
        <v>43476</v>
      </c>
      <c r="E111" s="1">
        <v>43522</v>
      </c>
      <c r="F111" s="29">
        <f>Tabla1[[#This Row],[Fecha de firma de Comparativo]]-Tabla1[[#This Row],[Fecha de recepción]]</f>
        <v>46</v>
      </c>
      <c r="G111" s="15" t="s">
        <v>401</v>
      </c>
      <c r="H111" s="16">
        <v>43480</v>
      </c>
      <c r="I111" s="16">
        <v>43488</v>
      </c>
      <c r="J111" s="21">
        <f>_xlfn.DAYS(Tabla1[[#This Row],[Fecha de Aprobación]],Tabla1[[#This Row],[Fecha de creación]])</f>
        <v>8</v>
      </c>
      <c r="K111" s="1">
        <v>43515</v>
      </c>
      <c r="L111" s="1">
        <v>43536</v>
      </c>
      <c r="M111" s="1">
        <v>43516</v>
      </c>
      <c r="N111" s="2">
        <f t="shared" si="3"/>
        <v>-141</v>
      </c>
      <c r="O111" s="30" t="s">
        <v>85</v>
      </c>
      <c r="P111" s="31" t="s">
        <v>67</v>
      </c>
      <c r="Q111" s="19" t="s">
        <v>106</v>
      </c>
      <c r="R111" s="18" t="s">
        <v>11</v>
      </c>
      <c r="S111" s="21">
        <f>_xlfn.DAYS(Tabla1[[#This Row],[Fecha Real de llegada a almacén/Obra]],Tabla1[[#This Row],[Fecha de recepción]])</f>
        <v>40</v>
      </c>
      <c r="T111" s="21">
        <f>_xlfn.DAYS(Tabla1[[#This Row],[Fecha de creación]],Tabla1[[#This Row],[Fecha de recepción]])</f>
        <v>4</v>
      </c>
      <c r="U111" s="21" t="str">
        <f>VLOOKUP(MONTH(Tabla1[[#This Row],[Fecha de recepción]]),Tabla2[],2,0)</f>
        <v>Ene</v>
      </c>
      <c r="V111" s="21">
        <f>YEAR(Tabla1[[#This Row],[Fecha de recepción]])</f>
        <v>2019</v>
      </c>
    </row>
    <row r="112" spans="1:22" s="21" customFormat="1" ht="12.75" x14ac:dyDescent="0.25">
      <c r="A112" s="12" t="s">
        <v>14</v>
      </c>
      <c r="B112" s="18" t="s">
        <v>240</v>
      </c>
      <c r="C112" s="13" t="s">
        <v>26</v>
      </c>
      <c r="D112" s="14">
        <v>43293</v>
      </c>
      <c r="E112" s="1">
        <v>43326</v>
      </c>
      <c r="F112" s="29">
        <f>Tabla1[[#This Row],[Fecha de firma de Comparativo]]-Tabla1[[#This Row],[Fecha de recepción]]</f>
        <v>33</v>
      </c>
      <c r="G112" s="15" t="s">
        <v>402</v>
      </c>
      <c r="H112" s="16">
        <v>43300</v>
      </c>
      <c r="I112" s="16">
        <v>43307</v>
      </c>
      <c r="J112" s="21">
        <f>_xlfn.DAYS(Tabla1[[#This Row],[Fecha de Aprobación]],Tabla1[[#This Row],[Fecha de creación]])</f>
        <v>7</v>
      </c>
      <c r="K112" s="1">
        <v>43347</v>
      </c>
      <c r="L112" s="1">
        <v>43340</v>
      </c>
      <c r="M112" s="1">
        <v>43317</v>
      </c>
      <c r="N112" s="2">
        <f t="shared" si="3"/>
        <v>55</v>
      </c>
      <c r="O112" s="30" t="s">
        <v>86</v>
      </c>
      <c r="P112" s="31" t="s">
        <v>82</v>
      </c>
      <c r="Q112" s="19" t="s">
        <v>107</v>
      </c>
      <c r="R112" s="18" t="s">
        <v>28</v>
      </c>
      <c r="S112" s="21">
        <f>_xlfn.DAYS(Tabla1[[#This Row],[Fecha Real de llegada a almacén/Obra]],Tabla1[[#This Row],[Fecha de recepción]])</f>
        <v>24</v>
      </c>
      <c r="T112" s="21">
        <f>_xlfn.DAYS(Tabla1[[#This Row],[Fecha de creación]],Tabla1[[#This Row],[Fecha de recepción]])</f>
        <v>7</v>
      </c>
      <c r="U112" s="21" t="str">
        <f>VLOOKUP(MONTH(Tabla1[[#This Row],[Fecha de recepción]]),Tabla2[],2,0)</f>
        <v>Jul</v>
      </c>
      <c r="V112" s="21">
        <f>YEAR(Tabla1[[#This Row],[Fecha de recepción]])</f>
        <v>2018</v>
      </c>
    </row>
    <row r="113" spans="1:22" ht="12.75" x14ac:dyDescent="0.25">
      <c r="A113" s="12" t="s">
        <v>14</v>
      </c>
      <c r="B113" s="18" t="s">
        <v>241</v>
      </c>
      <c r="C113" s="13" t="s">
        <v>27</v>
      </c>
      <c r="D113" s="14">
        <v>43448</v>
      </c>
      <c r="E113" s="1">
        <v>43478</v>
      </c>
      <c r="F113" s="29">
        <f>Tabla1[[#This Row],[Fecha de firma de Comparativo]]-Tabla1[[#This Row],[Fecha de recepción]]</f>
        <v>30</v>
      </c>
      <c r="G113" s="15" t="s">
        <v>403</v>
      </c>
      <c r="H113" s="16">
        <v>43452</v>
      </c>
      <c r="I113" s="16">
        <v>43457</v>
      </c>
      <c r="J113" s="20">
        <f>_xlfn.DAYS(Tabla1[[#This Row],[Fecha de Aprobación]],Tabla1[[#This Row],[Fecha de creación]])</f>
        <v>5</v>
      </c>
      <c r="K113" s="1">
        <v>43498</v>
      </c>
      <c r="L113" s="1">
        <v>43472</v>
      </c>
      <c r="M113" s="1">
        <v>43482</v>
      </c>
      <c r="N113" s="2">
        <f t="shared" si="3"/>
        <v>-77</v>
      </c>
      <c r="O113" s="31" t="s">
        <v>87</v>
      </c>
      <c r="P113" s="31" t="s">
        <v>68</v>
      </c>
      <c r="Q113" s="19" t="s">
        <v>108</v>
      </c>
      <c r="R113" s="18" t="s">
        <v>28</v>
      </c>
      <c r="S113" s="20">
        <f>_xlfn.DAYS(Tabla1[[#This Row],[Fecha Real de llegada a almacén/Obra]],Tabla1[[#This Row],[Fecha de recepción]])</f>
        <v>34</v>
      </c>
      <c r="T113" s="20">
        <f>_xlfn.DAYS(Tabla1[[#This Row],[Fecha de creación]],Tabla1[[#This Row],[Fecha de recepción]])</f>
        <v>4</v>
      </c>
      <c r="U113" s="20" t="str">
        <f>VLOOKUP(MONTH(Tabla1[[#This Row],[Fecha de recepción]]),Tabla2[],2,0)</f>
        <v>Dic</v>
      </c>
      <c r="V113" s="20">
        <f>YEAR(Tabla1[[#This Row],[Fecha de recepción]])</f>
        <v>2018</v>
      </c>
    </row>
    <row r="114" spans="1:22" s="21" customFormat="1" ht="12.75" x14ac:dyDescent="0.25">
      <c r="A114" s="12" t="s">
        <v>14</v>
      </c>
      <c r="B114" s="18" t="s">
        <v>242</v>
      </c>
      <c r="C114" s="13" t="s">
        <v>10</v>
      </c>
      <c r="D114" s="14">
        <v>43138</v>
      </c>
      <c r="E114" s="1">
        <v>43148</v>
      </c>
      <c r="F114" s="29">
        <f>Tabla1[[#This Row],[Fecha de firma de Comparativo]]-Tabla1[[#This Row],[Fecha de recepción]]</f>
        <v>10</v>
      </c>
      <c r="G114" s="15" t="s">
        <v>404</v>
      </c>
      <c r="H114" s="16">
        <v>43141</v>
      </c>
      <c r="I114" s="16">
        <v>43149</v>
      </c>
      <c r="J114" s="21">
        <f>_xlfn.DAYS(Tabla1[[#This Row],[Fecha de Aprobación]],Tabla1[[#This Row],[Fecha de creación]])</f>
        <v>8</v>
      </c>
      <c r="K114" s="1">
        <v>43195</v>
      </c>
      <c r="L114" s="1">
        <v>43174</v>
      </c>
      <c r="M114" s="1">
        <v>43162</v>
      </c>
      <c r="N114" s="2">
        <f t="shared" si="3"/>
        <v>221</v>
      </c>
      <c r="O114" s="30" t="s">
        <v>88</v>
      </c>
      <c r="P114" s="31" t="s">
        <v>69</v>
      </c>
      <c r="Q114" s="19" t="s">
        <v>109</v>
      </c>
      <c r="R114" s="18" t="s">
        <v>29</v>
      </c>
      <c r="S114" s="21">
        <f>_xlfn.DAYS(Tabla1[[#This Row],[Fecha Real de llegada a almacén/Obra]],Tabla1[[#This Row],[Fecha de recepción]])</f>
        <v>24</v>
      </c>
      <c r="T114" s="21">
        <f>_xlfn.DAYS(Tabla1[[#This Row],[Fecha de creación]],Tabla1[[#This Row],[Fecha de recepción]])</f>
        <v>3</v>
      </c>
      <c r="U114" s="21" t="str">
        <f>VLOOKUP(MONTH(Tabla1[[#This Row],[Fecha de recepción]]),Tabla2[],2,0)</f>
        <v>Feb</v>
      </c>
      <c r="V114" s="21">
        <f>YEAR(Tabla1[[#This Row],[Fecha de recepción]])</f>
        <v>2018</v>
      </c>
    </row>
    <row r="115" spans="1:22" ht="12.75" x14ac:dyDescent="0.25">
      <c r="A115" s="12" t="s">
        <v>14</v>
      </c>
      <c r="B115" s="18" t="s">
        <v>243</v>
      </c>
      <c r="C115" s="13" t="s">
        <v>32</v>
      </c>
      <c r="D115" s="14">
        <v>43368</v>
      </c>
      <c r="E115" s="1">
        <v>43388</v>
      </c>
      <c r="F115" s="29">
        <f>Tabla1[[#This Row],[Fecha de firma de Comparativo]]-Tabla1[[#This Row],[Fecha de recepción]]</f>
        <v>20</v>
      </c>
      <c r="G115" s="15" t="s">
        <v>405</v>
      </c>
      <c r="H115" s="16">
        <v>43378</v>
      </c>
      <c r="I115" s="16">
        <v>43385</v>
      </c>
      <c r="J115" s="20">
        <f>_xlfn.DAYS(Tabla1[[#This Row],[Fecha de Aprobación]],Tabla1[[#This Row],[Fecha de creación]])</f>
        <v>7</v>
      </c>
      <c r="K115" s="1">
        <v>43406</v>
      </c>
      <c r="L115" s="1">
        <v>43402</v>
      </c>
      <c r="M115" s="1">
        <v>43403</v>
      </c>
      <c r="N115" s="2">
        <f t="shared" si="3"/>
        <v>-7</v>
      </c>
      <c r="O115" s="30" t="s">
        <v>89</v>
      </c>
      <c r="P115" s="31" t="s">
        <v>70</v>
      </c>
      <c r="Q115" s="19" t="s">
        <v>110</v>
      </c>
      <c r="R115" s="18" t="s">
        <v>29</v>
      </c>
      <c r="S115" s="20">
        <f>_xlfn.DAYS(Tabla1[[#This Row],[Fecha Real de llegada a almacén/Obra]],Tabla1[[#This Row],[Fecha de recepción]])</f>
        <v>35</v>
      </c>
      <c r="T115" s="20">
        <f>_xlfn.DAYS(Tabla1[[#This Row],[Fecha de creación]],Tabla1[[#This Row],[Fecha de recepción]])</f>
        <v>10</v>
      </c>
      <c r="U115" s="20" t="str">
        <f>VLOOKUP(MONTH(Tabla1[[#This Row],[Fecha de recepción]]),Tabla2[],2,0)</f>
        <v>Set</v>
      </c>
      <c r="V115" s="20">
        <f>YEAR(Tabla1[[#This Row],[Fecha de recepción]])</f>
        <v>2018</v>
      </c>
    </row>
    <row r="116" spans="1:22" s="21" customFormat="1" ht="12.75" x14ac:dyDescent="0.25">
      <c r="A116" s="12" t="s">
        <v>14</v>
      </c>
      <c r="B116" s="18" t="s">
        <v>244</v>
      </c>
      <c r="C116" s="13" t="s">
        <v>10</v>
      </c>
      <c r="D116" s="14">
        <v>43172</v>
      </c>
      <c r="E116" s="1">
        <v>43222</v>
      </c>
      <c r="F116" s="29">
        <f>Tabla1[[#This Row],[Fecha de firma de Comparativo]]-Tabla1[[#This Row],[Fecha de recepción]]</f>
        <v>50</v>
      </c>
      <c r="G116" s="15" t="s">
        <v>406</v>
      </c>
      <c r="H116" s="16">
        <v>43176</v>
      </c>
      <c r="I116" s="16">
        <v>43183</v>
      </c>
      <c r="J116" s="21">
        <f>_xlfn.DAYS(Tabla1[[#This Row],[Fecha de Aprobación]],Tabla1[[#This Row],[Fecha de creación]])</f>
        <v>7</v>
      </c>
      <c r="K116" s="1">
        <v>43194</v>
      </c>
      <c r="L116" s="1">
        <v>43184</v>
      </c>
      <c r="M116" s="1">
        <v>43199</v>
      </c>
      <c r="N116" s="2">
        <f t="shared" si="3"/>
        <v>211</v>
      </c>
      <c r="O116" s="30" t="s">
        <v>90</v>
      </c>
      <c r="P116" s="31" t="s">
        <v>71</v>
      </c>
      <c r="Q116" s="19" t="s">
        <v>105</v>
      </c>
      <c r="R116" s="18" t="s">
        <v>29</v>
      </c>
      <c r="S116" s="21">
        <f>_xlfn.DAYS(Tabla1[[#This Row],[Fecha Real de llegada a almacén/Obra]],Tabla1[[#This Row],[Fecha de recepción]])</f>
        <v>27</v>
      </c>
      <c r="T116" s="21">
        <f>_xlfn.DAYS(Tabla1[[#This Row],[Fecha de creación]],Tabla1[[#This Row],[Fecha de recepción]])</f>
        <v>4</v>
      </c>
      <c r="U116" s="21" t="str">
        <f>VLOOKUP(MONTH(Tabla1[[#This Row],[Fecha de recepción]]),Tabla2[],2,0)</f>
        <v>Mar</v>
      </c>
      <c r="V116" s="21">
        <f>YEAR(Tabla1[[#This Row],[Fecha de recepción]])</f>
        <v>2018</v>
      </c>
    </row>
    <row r="117" spans="1:22" s="21" customFormat="1" ht="12.75" x14ac:dyDescent="0.25">
      <c r="A117" s="12" t="s">
        <v>14</v>
      </c>
      <c r="B117" s="18" t="s">
        <v>225</v>
      </c>
      <c r="C117" s="13" t="s">
        <v>12</v>
      </c>
      <c r="D117" s="14">
        <v>43414</v>
      </c>
      <c r="E117" s="1">
        <v>43435</v>
      </c>
      <c r="F117" s="29">
        <f>Tabla1[[#This Row],[Fecha de firma de Comparativo]]-Tabla1[[#This Row],[Fecha de recepción]]</f>
        <v>21</v>
      </c>
      <c r="G117" s="15" t="s">
        <v>407</v>
      </c>
      <c r="H117" s="16">
        <v>43415</v>
      </c>
      <c r="I117" s="16">
        <v>43422</v>
      </c>
      <c r="J117" s="21">
        <f>_xlfn.DAYS(Tabla1[[#This Row],[Fecha de Aprobación]],Tabla1[[#This Row],[Fecha de creación]])</f>
        <v>7</v>
      </c>
      <c r="K117" s="1">
        <v>43463</v>
      </c>
      <c r="L117" s="1">
        <v>43439</v>
      </c>
      <c r="M117" s="1">
        <v>43448</v>
      </c>
      <c r="N117" s="2">
        <f t="shared" si="3"/>
        <v>-44</v>
      </c>
      <c r="O117" s="30" t="s">
        <v>91</v>
      </c>
      <c r="P117" s="31" t="s">
        <v>72</v>
      </c>
      <c r="Q117" s="19" t="s">
        <v>106</v>
      </c>
      <c r="R117" s="18" t="s">
        <v>28</v>
      </c>
      <c r="S117" s="21">
        <f>_xlfn.DAYS(Tabla1[[#This Row],[Fecha Real de llegada a almacén/Obra]],Tabla1[[#This Row],[Fecha de recepción]])</f>
        <v>34</v>
      </c>
      <c r="T117" s="21">
        <f>_xlfn.DAYS(Tabla1[[#This Row],[Fecha de creación]],Tabla1[[#This Row],[Fecha de recepción]])</f>
        <v>1</v>
      </c>
      <c r="U117" s="21" t="str">
        <f>VLOOKUP(MONTH(Tabla1[[#This Row],[Fecha de recepción]]),Tabla2[],2,0)</f>
        <v>Nov</v>
      </c>
      <c r="V117" s="21">
        <f>YEAR(Tabla1[[#This Row],[Fecha de recepción]])</f>
        <v>2018</v>
      </c>
    </row>
    <row r="118" spans="1:22" s="21" customFormat="1" ht="12.75" x14ac:dyDescent="0.25">
      <c r="A118" s="12" t="s">
        <v>14</v>
      </c>
      <c r="B118" s="18" t="s">
        <v>245</v>
      </c>
      <c r="C118" s="3" t="s">
        <v>13</v>
      </c>
      <c r="D118" s="14">
        <v>43457</v>
      </c>
      <c r="E118" s="1">
        <v>43509</v>
      </c>
      <c r="F118" s="29">
        <f>Tabla1[[#This Row],[Fecha de firma de Comparativo]]-Tabla1[[#This Row],[Fecha de recepción]]</f>
        <v>52</v>
      </c>
      <c r="G118" s="15" t="s">
        <v>408</v>
      </c>
      <c r="H118" s="16">
        <v>43466</v>
      </c>
      <c r="I118" s="16">
        <v>43471</v>
      </c>
      <c r="J118" s="21">
        <f>_xlfn.DAYS(Tabla1[[#This Row],[Fecha de Aprobación]],Tabla1[[#This Row],[Fecha de creación]])</f>
        <v>5</v>
      </c>
      <c r="K118" s="1">
        <v>43480</v>
      </c>
      <c r="L118" s="1">
        <v>43492</v>
      </c>
      <c r="M118" s="1">
        <v>43488</v>
      </c>
      <c r="N118" s="2">
        <f t="shared" si="3"/>
        <v>-97</v>
      </c>
      <c r="O118" s="30" t="s">
        <v>92</v>
      </c>
      <c r="P118" s="34" t="s">
        <v>73</v>
      </c>
      <c r="Q118" s="19" t="s">
        <v>107</v>
      </c>
      <c r="R118" s="18" t="s">
        <v>28</v>
      </c>
      <c r="S118" s="21">
        <f>_xlfn.DAYS(Tabla1[[#This Row],[Fecha Real de llegada a almacén/Obra]],Tabla1[[#This Row],[Fecha de recepción]])</f>
        <v>31</v>
      </c>
      <c r="T118" s="21">
        <f>_xlfn.DAYS(Tabla1[[#This Row],[Fecha de creación]],Tabla1[[#This Row],[Fecha de recepción]])</f>
        <v>9</v>
      </c>
      <c r="U118" s="21" t="str">
        <f>VLOOKUP(MONTH(Tabla1[[#This Row],[Fecha de recepción]]),Tabla2[],2,0)</f>
        <v>Dic</v>
      </c>
      <c r="V118" s="21">
        <f>YEAR(Tabla1[[#This Row],[Fecha de recepción]])</f>
        <v>2018</v>
      </c>
    </row>
    <row r="119" spans="1:22" ht="12.75" x14ac:dyDescent="0.25">
      <c r="A119" s="12" t="s">
        <v>14</v>
      </c>
      <c r="B119" s="18" t="s">
        <v>246</v>
      </c>
      <c r="C119" s="13" t="s">
        <v>15</v>
      </c>
      <c r="D119" s="14">
        <v>43161</v>
      </c>
      <c r="E119" s="1">
        <v>43178</v>
      </c>
      <c r="F119" s="29">
        <f>Tabla1[[#This Row],[Fecha de firma de Comparativo]]-Tabla1[[#This Row],[Fecha de recepción]]</f>
        <v>17</v>
      </c>
      <c r="G119" s="15" t="s">
        <v>409</v>
      </c>
      <c r="H119" s="16">
        <v>43162</v>
      </c>
      <c r="I119" s="16">
        <v>43169</v>
      </c>
      <c r="J119" s="20">
        <f>_xlfn.DAYS(Tabla1[[#This Row],[Fecha de Aprobación]],Tabla1[[#This Row],[Fecha de creación]])</f>
        <v>7</v>
      </c>
      <c r="K119" s="1">
        <v>43192</v>
      </c>
      <c r="L119" s="1">
        <v>43175</v>
      </c>
      <c r="M119" s="1">
        <v>43193</v>
      </c>
      <c r="N119" s="2">
        <f t="shared" si="3"/>
        <v>220</v>
      </c>
      <c r="O119" s="30" t="s">
        <v>93</v>
      </c>
      <c r="P119" s="34" t="s">
        <v>74</v>
      </c>
      <c r="Q119" s="19" t="s">
        <v>108</v>
      </c>
      <c r="R119" s="18" t="s">
        <v>28</v>
      </c>
      <c r="S119" s="20">
        <f>_xlfn.DAYS(Tabla1[[#This Row],[Fecha Real de llegada a almacén/Obra]],Tabla1[[#This Row],[Fecha de recepción]])</f>
        <v>32</v>
      </c>
      <c r="T119" s="20">
        <f>_xlfn.DAYS(Tabla1[[#This Row],[Fecha de creación]],Tabla1[[#This Row],[Fecha de recepción]])</f>
        <v>1</v>
      </c>
      <c r="U119" s="20" t="str">
        <f>VLOOKUP(MONTH(Tabla1[[#This Row],[Fecha de recepción]]),Tabla2[],2,0)</f>
        <v>Mar</v>
      </c>
      <c r="V119" s="20">
        <f>YEAR(Tabla1[[#This Row],[Fecha de recepción]])</f>
        <v>2018</v>
      </c>
    </row>
    <row r="120" spans="1:22" ht="12.75" x14ac:dyDescent="0.25">
      <c r="A120" s="12" t="s">
        <v>14</v>
      </c>
      <c r="B120" s="18" t="s">
        <v>247</v>
      </c>
      <c r="C120" s="13" t="s">
        <v>16</v>
      </c>
      <c r="D120" s="14">
        <v>43520</v>
      </c>
      <c r="E120" s="1">
        <v>43542</v>
      </c>
      <c r="F120" s="29">
        <f>Tabla1[[#This Row],[Fecha de firma de Comparativo]]-Tabla1[[#This Row],[Fecha de recepción]]</f>
        <v>22</v>
      </c>
      <c r="G120" s="15" t="s">
        <v>410</v>
      </c>
      <c r="H120" s="16">
        <v>43529</v>
      </c>
      <c r="I120" s="16">
        <v>43538</v>
      </c>
      <c r="J120" s="20">
        <f>_xlfn.DAYS(Tabla1[[#This Row],[Fecha de Aprobación]],Tabla1[[#This Row],[Fecha de creación]])</f>
        <v>9</v>
      </c>
      <c r="K120" s="1">
        <v>43532</v>
      </c>
      <c r="L120" s="1">
        <v>43550</v>
      </c>
      <c r="M120" s="1">
        <v>43563</v>
      </c>
      <c r="N120" s="2">
        <f t="shared" si="3"/>
        <v>-155</v>
      </c>
      <c r="O120" s="30" t="s">
        <v>94</v>
      </c>
      <c r="P120" s="34" t="s">
        <v>75</v>
      </c>
      <c r="Q120" s="19" t="s">
        <v>109</v>
      </c>
      <c r="R120" s="18" t="s">
        <v>28</v>
      </c>
      <c r="S120" s="20">
        <f>_xlfn.DAYS(Tabla1[[#This Row],[Fecha Real de llegada a almacén/Obra]],Tabla1[[#This Row],[Fecha de recepción]])</f>
        <v>43</v>
      </c>
      <c r="T120" s="20">
        <f>_xlfn.DAYS(Tabla1[[#This Row],[Fecha de creación]],Tabla1[[#This Row],[Fecha de recepción]])</f>
        <v>9</v>
      </c>
      <c r="U120" s="20" t="str">
        <f>VLOOKUP(MONTH(Tabla1[[#This Row],[Fecha de recepción]]),Tabla2[],2,0)</f>
        <v>Feb</v>
      </c>
      <c r="V120" s="20">
        <f>YEAR(Tabla1[[#This Row],[Fecha de recepción]])</f>
        <v>2019</v>
      </c>
    </row>
    <row r="121" spans="1:22" s="21" customFormat="1" ht="12.75" x14ac:dyDescent="0.25">
      <c r="A121" s="12" t="s">
        <v>23</v>
      </c>
      <c r="B121" s="18" t="s">
        <v>248</v>
      </c>
      <c r="C121" s="13" t="s">
        <v>17</v>
      </c>
      <c r="D121" s="14">
        <v>43173</v>
      </c>
      <c r="E121" s="1">
        <v>43216</v>
      </c>
      <c r="F121" s="29">
        <f>Tabla1[[#This Row],[Fecha de firma de Comparativo]]-Tabla1[[#This Row],[Fecha de recepción]]</f>
        <v>43</v>
      </c>
      <c r="G121" s="15" t="s">
        <v>411</v>
      </c>
      <c r="H121" s="16">
        <v>43178</v>
      </c>
      <c r="I121" s="16">
        <v>43187</v>
      </c>
      <c r="J121" s="21">
        <f>_xlfn.DAYS(Tabla1[[#This Row],[Fecha de Aprobación]],Tabla1[[#This Row],[Fecha de creación]])</f>
        <v>9</v>
      </c>
      <c r="K121" s="1">
        <v>43210</v>
      </c>
      <c r="L121" s="1">
        <v>43194</v>
      </c>
      <c r="M121" s="1">
        <v>43198</v>
      </c>
      <c r="N121" s="2">
        <f t="shared" si="3"/>
        <v>201</v>
      </c>
      <c r="O121" s="30" t="s">
        <v>95</v>
      </c>
      <c r="P121" s="34" t="s">
        <v>76</v>
      </c>
      <c r="Q121" s="19" t="s">
        <v>110</v>
      </c>
      <c r="R121" s="18" t="s">
        <v>11</v>
      </c>
      <c r="S121" s="21">
        <f>_xlfn.DAYS(Tabla1[[#This Row],[Fecha Real de llegada a almacén/Obra]],Tabla1[[#This Row],[Fecha de recepción]])</f>
        <v>25</v>
      </c>
      <c r="T121" s="21">
        <f>_xlfn.DAYS(Tabla1[[#This Row],[Fecha de creación]],Tabla1[[#This Row],[Fecha de recepción]])</f>
        <v>5</v>
      </c>
      <c r="U121" s="21" t="str">
        <f>VLOOKUP(MONTH(Tabla1[[#This Row],[Fecha de recepción]]),Tabla2[],2,0)</f>
        <v>Mar</v>
      </c>
      <c r="V121" s="21">
        <f>YEAR(Tabla1[[#This Row],[Fecha de recepción]])</f>
        <v>2018</v>
      </c>
    </row>
    <row r="122" spans="1:22" s="21" customFormat="1" ht="12.75" x14ac:dyDescent="0.25">
      <c r="A122" s="12" t="s">
        <v>25</v>
      </c>
      <c r="B122" s="18" t="s">
        <v>249</v>
      </c>
      <c r="C122" s="13" t="s">
        <v>18</v>
      </c>
      <c r="D122" s="14">
        <v>43545</v>
      </c>
      <c r="E122" s="1">
        <v>43570</v>
      </c>
      <c r="F122" s="29">
        <f>Tabla1[[#This Row],[Fecha de firma de Comparativo]]-Tabla1[[#This Row],[Fecha de recepción]]</f>
        <v>25</v>
      </c>
      <c r="G122" s="15" t="s">
        <v>412</v>
      </c>
      <c r="H122" s="16">
        <v>43546</v>
      </c>
      <c r="I122" s="16">
        <v>43555</v>
      </c>
      <c r="J122" s="21">
        <f>_xlfn.DAYS(Tabla1[[#This Row],[Fecha de Aprobación]],Tabla1[[#This Row],[Fecha de creación]])</f>
        <v>9</v>
      </c>
      <c r="K122" s="1">
        <v>43560</v>
      </c>
      <c r="L122" s="1">
        <v>43578</v>
      </c>
      <c r="M122" s="1">
        <v>43584</v>
      </c>
      <c r="N122" s="2">
        <f t="shared" si="3"/>
        <v>-183</v>
      </c>
      <c r="O122" s="30" t="s">
        <v>96</v>
      </c>
      <c r="P122" s="34" t="s">
        <v>77</v>
      </c>
      <c r="Q122" s="19" t="s">
        <v>105</v>
      </c>
      <c r="R122" s="18" t="s">
        <v>11</v>
      </c>
      <c r="S122" s="21">
        <f>_xlfn.DAYS(Tabla1[[#This Row],[Fecha Real de llegada a almacén/Obra]],Tabla1[[#This Row],[Fecha de recepción]])</f>
        <v>39</v>
      </c>
      <c r="T122" s="21">
        <f>_xlfn.DAYS(Tabla1[[#This Row],[Fecha de creación]],Tabla1[[#This Row],[Fecha de recepción]])</f>
        <v>1</v>
      </c>
      <c r="U122" s="21" t="str">
        <f>VLOOKUP(MONTH(Tabla1[[#This Row],[Fecha de recepción]]),Tabla2[],2,0)</f>
        <v>Mar</v>
      </c>
      <c r="V122" s="21">
        <f>YEAR(Tabla1[[#This Row],[Fecha de recepción]])</f>
        <v>2019</v>
      </c>
    </row>
    <row r="123" spans="1:22" s="21" customFormat="1" ht="12.75" x14ac:dyDescent="0.25">
      <c r="A123" s="12" t="s">
        <v>25</v>
      </c>
      <c r="B123" s="18" t="s">
        <v>250</v>
      </c>
      <c r="C123" s="13" t="s">
        <v>19</v>
      </c>
      <c r="D123" s="14">
        <v>43278</v>
      </c>
      <c r="E123" s="1">
        <v>43312</v>
      </c>
      <c r="F123" s="29">
        <f>Tabla1[[#This Row],[Fecha de firma de Comparativo]]-Tabla1[[#This Row],[Fecha de recepción]]</f>
        <v>34</v>
      </c>
      <c r="G123" s="15" t="s">
        <v>413</v>
      </c>
      <c r="H123" s="16">
        <v>43288</v>
      </c>
      <c r="I123" s="16">
        <v>43293</v>
      </c>
      <c r="J123" s="21">
        <f>_xlfn.DAYS(Tabla1[[#This Row],[Fecha de Aprobación]],Tabla1[[#This Row],[Fecha de creación]])</f>
        <v>5</v>
      </c>
      <c r="K123" s="1">
        <v>43316</v>
      </c>
      <c r="L123" s="1">
        <v>43303</v>
      </c>
      <c r="M123" s="1">
        <v>43305</v>
      </c>
      <c r="N123" s="2">
        <f t="shared" si="3"/>
        <v>92</v>
      </c>
      <c r="O123" s="30" t="s">
        <v>97</v>
      </c>
      <c r="P123" s="34" t="s">
        <v>78</v>
      </c>
      <c r="Q123" s="19" t="s">
        <v>106</v>
      </c>
      <c r="R123" s="18" t="s">
        <v>11</v>
      </c>
      <c r="S123" s="21">
        <f>_xlfn.DAYS(Tabla1[[#This Row],[Fecha Real de llegada a almacén/Obra]],Tabla1[[#This Row],[Fecha de recepción]])</f>
        <v>27</v>
      </c>
      <c r="T123" s="21">
        <f>_xlfn.DAYS(Tabla1[[#This Row],[Fecha de creación]],Tabla1[[#This Row],[Fecha de recepción]])</f>
        <v>10</v>
      </c>
      <c r="U123" s="21" t="str">
        <f>VLOOKUP(MONTH(Tabla1[[#This Row],[Fecha de recepción]]),Tabla2[],2,0)</f>
        <v>Jun</v>
      </c>
      <c r="V123" s="21">
        <f>YEAR(Tabla1[[#This Row],[Fecha de recepción]])</f>
        <v>2018</v>
      </c>
    </row>
    <row r="124" spans="1:22" ht="12.75" x14ac:dyDescent="0.25">
      <c r="A124" s="12" t="s">
        <v>14</v>
      </c>
      <c r="B124" s="18" t="s">
        <v>251</v>
      </c>
      <c r="C124" s="13" t="s">
        <v>20</v>
      </c>
      <c r="D124" s="14">
        <v>43290</v>
      </c>
      <c r="E124" s="1">
        <v>43327</v>
      </c>
      <c r="F124" s="29">
        <f>Tabla1[[#This Row],[Fecha de firma de Comparativo]]-Tabla1[[#This Row],[Fecha de recepción]]</f>
        <v>37</v>
      </c>
      <c r="G124" s="15" t="s">
        <v>414</v>
      </c>
      <c r="H124" s="16">
        <v>43293</v>
      </c>
      <c r="I124" s="16">
        <v>43303</v>
      </c>
      <c r="J124" s="20">
        <f>_xlfn.DAYS(Tabla1[[#This Row],[Fecha de Aprobación]],Tabla1[[#This Row],[Fecha de creación]])</f>
        <v>10</v>
      </c>
      <c r="K124" s="1">
        <v>43316</v>
      </c>
      <c r="L124" s="1">
        <v>43335</v>
      </c>
      <c r="M124" s="1">
        <v>43320</v>
      </c>
      <c r="N124" s="2">
        <f t="shared" si="3"/>
        <v>60</v>
      </c>
      <c r="O124" s="31" t="s">
        <v>98</v>
      </c>
      <c r="P124" s="34" t="s">
        <v>79</v>
      </c>
      <c r="Q124" s="19" t="s">
        <v>107</v>
      </c>
      <c r="R124" s="18" t="s">
        <v>11</v>
      </c>
      <c r="S124" s="20">
        <f>_xlfn.DAYS(Tabla1[[#This Row],[Fecha Real de llegada a almacén/Obra]],Tabla1[[#This Row],[Fecha de recepción]])</f>
        <v>30</v>
      </c>
      <c r="T124" s="20">
        <f>_xlfn.DAYS(Tabla1[[#This Row],[Fecha de creación]],Tabla1[[#This Row],[Fecha de recepción]])</f>
        <v>3</v>
      </c>
      <c r="U124" s="20" t="str">
        <f>VLOOKUP(MONTH(Tabla1[[#This Row],[Fecha de recepción]]),Tabla2[],2,0)</f>
        <v>Jul</v>
      </c>
      <c r="V124" s="20">
        <f>YEAR(Tabla1[[#This Row],[Fecha de recepción]])</f>
        <v>2018</v>
      </c>
    </row>
    <row r="125" spans="1:22" s="21" customFormat="1" ht="12.75" x14ac:dyDescent="0.25">
      <c r="A125" s="12" t="s">
        <v>14</v>
      </c>
      <c r="B125" s="18" t="s">
        <v>252</v>
      </c>
      <c r="C125" s="13" t="s">
        <v>21</v>
      </c>
      <c r="D125" s="14">
        <v>43212</v>
      </c>
      <c r="E125" s="1">
        <v>43252</v>
      </c>
      <c r="F125" s="29">
        <f>Tabla1[[#This Row],[Fecha de firma de Comparativo]]-Tabla1[[#This Row],[Fecha de recepción]]</f>
        <v>40</v>
      </c>
      <c r="G125" s="15" t="s">
        <v>415</v>
      </c>
      <c r="H125" s="16">
        <v>43222</v>
      </c>
      <c r="I125" s="16">
        <v>43230</v>
      </c>
      <c r="J125" s="21">
        <f>_xlfn.DAYS(Tabla1[[#This Row],[Fecha de Aprobación]],Tabla1[[#This Row],[Fecha de creación]])</f>
        <v>8</v>
      </c>
      <c r="K125" s="1">
        <v>43246</v>
      </c>
      <c r="L125" s="1">
        <v>43235</v>
      </c>
      <c r="M125" s="1">
        <v>43254</v>
      </c>
      <c r="N125" s="2">
        <f t="shared" si="3"/>
        <v>160</v>
      </c>
      <c r="O125" s="31" t="s">
        <v>99</v>
      </c>
      <c r="P125" s="34" t="s">
        <v>80</v>
      </c>
      <c r="Q125" s="19" t="s">
        <v>108</v>
      </c>
      <c r="R125" s="18" t="s">
        <v>11</v>
      </c>
      <c r="S125" s="21">
        <f>_xlfn.DAYS(Tabla1[[#This Row],[Fecha Real de llegada a almacén/Obra]],Tabla1[[#This Row],[Fecha de recepción]])</f>
        <v>42</v>
      </c>
      <c r="T125" s="21">
        <f>_xlfn.DAYS(Tabla1[[#This Row],[Fecha de creación]],Tabla1[[#This Row],[Fecha de recepción]])</f>
        <v>10</v>
      </c>
      <c r="U125" s="21" t="str">
        <f>VLOOKUP(MONTH(Tabla1[[#This Row],[Fecha de recepción]]),Tabla2[],2,0)</f>
        <v>Abr</v>
      </c>
      <c r="V125" s="21">
        <f>YEAR(Tabla1[[#This Row],[Fecha de recepción]])</f>
        <v>2018</v>
      </c>
    </row>
    <row r="126" spans="1:22" s="21" customFormat="1" ht="12.75" x14ac:dyDescent="0.25">
      <c r="A126" s="12" t="s">
        <v>9</v>
      </c>
      <c r="B126" s="18" t="s">
        <v>253</v>
      </c>
      <c r="C126" s="13" t="s">
        <v>22</v>
      </c>
      <c r="D126" s="14">
        <v>43111</v>
      </c>
      <c r="E126" s="1">
        <v>43163</v>
      </c>
      <c r="F126" s="29">
        <f>Tabla1[[#This Row],[Fecha de firma de Comparativo]]-Tabla1[[#This Row],[Fecha de recepción]]</f>
        <v>52</v>
      </c>
      <c r="G126" s="15" t="s">
        <v>416</v>
      </c>
      <c r="H126" s="16">
        <v>43120</v>
      </c>
      <c r="I126" s="16">
        <v>43125</v>
      </c>
      <c r="J126" s="21">
        <f>_xlfn.DAYS(Tabla1[[#This Row],[Fecha de Aprobación]],Tabla1[[#This Row],[Fecha de creación]])</f>
        <v>5</v>
      </c>
      <c r="K126" s="1">
        <v>43168</v>
      </c>
      <c r="L126" s="1">
        <v>43152</v>
      </c>
      <c r="M126" s="1">
        <v>43140</v>
      </c>
      <c r="N126" s="2">
        <f t="shared" si="3"/>
        <v>243</v>
      </c>
      <c r="O126" s="30" t="s">
        <v>100</v>
      </c>
      <c r="P126" s="34" t="s">
        <v>81</v>
      </c>
      <c r="Q126" s="19" t="s">
        <v>109</v>
      </c>
      <c r="R126" s="18" t="s">
        <v>28</v>
      </c>
      <c r="S126" s="21">
        <f>_xlfn.DAYS(Tabla1[[#This Row],[Fecha Real de llegada a almacén/Obra]],Tabla1[[#This Row],[Fecha de recepción]])</f>
        <v>29</v>
      </c>
      <c r="T126" s="21">
        <f>_xlfn.DAYS(Tabla1[[#This Row],[Fecha de creación]],Tabla1[[#This Row],[Fecha de recepción]])</f>
        <v>9</v>
      </c>
      <c r="U126" s="21" t="str">
        <f>VLOOKUP(MONTH(Tabla1[[#This Row],[Fecha de recepción]]),Tabla2[],2,0)</f>
        <v>Ene</v>
      </c>
      <c r="V126" s="21">
        <f>YEAR(Tabla1[[#This Row],[Fecha de recepción]])</f>
        <v>2018</v>
      </c>
    </row>
    <row r="127" spans="1:22" s="21" customFormat="1" ht="12.75" x14ac:dyDescent="0.25">
      <c r="A127" s="12" t="s">
        <v>14</v>
      </c>
      <c r="B127" s="18" t="s">
        <v>254</v>
      </c>
      <c r="C127" s="13" t="s">
        <v>30</v>
      </c>
      <c r="D127" s="14">
        <v>43233</v>
      </c>
      <c r="E127" s="1">
        <v>43268</v>
      </c>
      <c r="F127" s="29">
        <f>Tabla1[[#This Row],[Fecha de firma de Comparativo]]-Tabla1[[#This Row],[Fecha de recepción]]</f>
        <v>35</v>
      </c>
      <c r="G127" s="15" t="s">
        <v>417</v>
      </c>
      <c r="H127" s="16">
        <v>43240</v>
      </c>
      <c r="I127" s="16">
        <v>43248</v>
      </c>
      <c r="J127" s="21">
        <f>_xlfn.DAYS(Tabla1[[#This Row],[Fecha de Aprobación]],Tabla1[[#This Row],[Fecha de creación]])</f>
        <v>8</v>
      </c>
      <c r="K127" s="1">
        <v>43276</v>
      </c>
      <c r="L127" s="1">
        <v>43261</v>
      </c>
      <c r="M127" s="1">
        <v>43272</v>
      </c>
      <c r="N127" s="2">
        <f t="shared" si="3"/>
        <v>134</v>
      </c>
      <c r="O127" s="30" t="s">
        <v>101</v>
      </c>
      <c r="P127" s="31" t="s">
        <v>58</v>
      </c>
      <c r="Q127" s="19" t="s">
        <v>110</v>
      </c>
      <c r="R127" s="18" t="s">
        <v>11</v>
      </c>
      <c r="S127" s="21">
        <f>_xlfn.DAYS(Tabla1[[#This Row],[Fecha Real de llegada a almacén/Obra]],Tabla1[[#This Row],[Fecha de recepción]])</f>
        <v>39</v>
      </c>
      <c r="T127" s="21">
        <f>_xlfn.DAYS(Tabla1[[#This Row],[Fecha de creación]],Tabla1[[#This Row],[Fecha de recepción]])</f>
        <v>7</v>
      </c>
      <c r="U127" s="21" t="str">
        <f>VLOOKUP(MONTH(Tabla1[[#This Row],[Fecha de recepción]]),Tabla2[],2,0)</f>
        <v>May</v>
      </c>
      <c r="V127" s="21">
        <f>YEAR(Tabla1[[#This Row],[Fecha de recepción]])</f>
        <v>2018</v>
      </c>
    </row>
    <row r="128" spans="1:22" s="21" customFormat="1" ht="12.75" x14ac:dyDescent="0.25">
      <c r="A128" s="12" t="s">
        <v>9</v>
      </c>
      <c r="B128" s="18" t="s">
        <v>255</v>
      </c>
      <c r="C128" s="13" t="s">
        <v>10</v>
      </c>
      <c r="D128" s="14">
        <v>43455</v>
      </c>
      <c r="E128" s="1">
        <v>43500</v>
      </c>
      <c r="F128" s="29">
        <f>Tabla1[[#This Row],[Fecha de firma de Comparativo]]-Tabla1[[#This Row],[Fecha de recepción]]</f>
        <v>45</v>
      </c>
      <c r="G128" s="15" t="s">
        <v>418</v>
      </c>
      <c r="H128" s="16">
        <v>43465</v>
      </c>
      <c r="I128" s="16">
        <v>43470</v>
      </c>
      <c r="J128" s="21">
        <f>_xlfn.DAYS(Tabla1[[#This Row],[Fecha de Aprobación]],Tabla1[[#This Row],[Fecha de creación]])</f>
        <v>5</v>
      </c>
      <c r="K128" s="1">
        <v>43491</v>
      </c>
      <c r="L128" s="1">
        <v>43503</v>
      </c>
      <c r="M128" s="1">
        <v>43490</v>
      </c>
      <c r="N128" s="2">
        <f t="shared" si="3"/>
        <v>-108</v>
      </c>
      <c r="O128" s="30" t="s">
        <v>84</v>
      </c>
      <c r="P128" s="31" t="s">
        <v>59</v>
      </c>
      <c r="Q128" s="19" t="s">
        <v>105</v>
      </c>
      <c r="R128" s="18" t="s">
        <v>11</v>
      </c>
      <c r="S128" s="21">
        <f>_xlfn.DAYS(Tabla1[[#This Row],[Fecha Real de llegada a almacén/Obra]],Tabla1[[#This Row],[Fecha de recepción]])</f>
        <v>35</v>
      </c>
      <c r="T128" s="21">
        <f>_xlfn.DAYS(Tabla1[[#This Row],[Fecha de creación]],Tabla1[[#This Row],[Fecha de recepción]])</f>
        <v>10</v>
      </c>
      <c r="U128" s="21" t="str">
        <f>VLOOKUP(MONTH(Tabla1[[#This Row],[Fecha de recepción]]),Tabla2[],2,0)</f>
        <v>Dic</v>
      </c>
      <c r="V128" s="21">
        <f>YEAR(Tabla1[[#This Row],[Fecha de recepción]])</f>
        <v>2018</v>
      </c>
    </row>
    <row r="129" spans="1:22" s="21" customFormat="1" ht="12.75" x14ac:dyDescent="0.25">
      <c r="A129" s="12" t="s">
        <v>9</v>
      </c>
      <c r="B129" s="18" t="s">
        <v>256</v>
      </c>
      <c r="C129" s="13" t="s">
        <v>31</v>
      </c>
      <c r="D129" s="14">
        <v>43238</v>
      </c>
      <c r="E129" s="1">
        <v>43291</v>
      </c>
      <c r="F129" s="29">
        <f>Tabla1[[#This Row],[Fecha de firma de Comparativo]]-Tabla1[[#This Row],[Fecha de recepción]]</f>
        <v>53</v>
      </c>
      <c r="G129" s="15" t="s">
        <v>419</v>
      </c>
      <c r="H129" s="16">
        <v>43239</v>
      </c>
      <c r="I129" s="16">
        <v>43249</v>
      </c>
      <c r="J129" s="21">
        <f>_xlfn.DAYS(Tabla1[[#This Row],[Fecha de Aprobación]],Tabla1[[#This Row],[Fecha de creación]])</f>
        <v>10</v>
      </c>
      <c r="K129" s="1">
        <v>43261</v>
      </c>
      <c r="L129" s="1">
        <v>43275</v>
      </c>
      <c r="M129" s="1">
        <v>43277</v>
      </c>
      <c r="N129" s="2">
        <f t="shared" si="3"/>
        <v>120</v>
      </c>
      <c r="O129" s="30" t="s">
        <v>85</v>
      </c>
      <c r="P129" s="31" t="s">
        <v>60</v>
      </c>
      <c r="Q129" s="19" t="s">
        <v>106</v>
      </c>
      <c r="R129" s="18" t="s">
        <v>28</v>
      </c>
      <c r="S129" s="21">
        <f>_xlfn.DAYS(Tabla1[[#This Row],[Fecha Real de llegada a almacén/Obra]],Tabla1[[#This Row],[Fecha de recepción]])</f>
        <v>39</v>
      </c>
      <c r="T129" s="21">
        <f>_xlfn.DAYS(Tabla1[[#This Row],[Fecha de creación]],Tabla1[[#This Row],[Fecha de recepción]])</f>
        <v>1</v>
      </c>
      <c r="U129" s="21" t="str">
        <f>VLOOKUP(MONTH(Tabla1[[#This Row],[Fecha de recepción]]),Tabla2[],2,0)</f>
        <v>May</v>
      </c>
      <c r="V129" s="21">
        <f>YEAR(Tabla1[[#This Row],[Fecha de recepción]])</f>
        <v>2018</v>
      </c>
    </row>
    <row r="130" spans="1:22" ht="12.75" x14ac:dyDescent="0.25">
      <c r="A130" s="12" t="s">
        <v>9</v>
      </c>
      <c r="B130" s="18" t="s">
        <v>257</v>
      </c>
      <c r="C130" s="13" t="s">
        <v>118</v>
      </c>
      <c r="D130" s="14">
        <v>43422</v>
      </c>
      <c r="E130" s="1">
        <v>43469</v>
      </c>
      <c r="F130" s="29">
        <f>Tabla1[[#This Row],[Fecha de firma de Comparativo]]-Tabla1[[#This Row],[Fecha de recepción]]</f>
        <v>47</v>
      </c>
      <c r="G130" s="15" t="s">
        <v>420</v>
      </c>
      <c r="H130" s="16">
        <v>43427</v>
      </c>
      <c r="I130" s="16">
        <v>43432</v>
      </c>
      <c r="J130" s="20">
        <f>_xlfn.DAYS(Tabla1[[#This Row],[Fecha de Aprobación]],Tabla1[[#This Row],[Fecha de creación]])</f>
        <v>5</v>
      </c>
      <c r="K130" s="1">
        <v>43433</v>
      </c>
      <c r="L130" s="1">
        <v>43432</v>
      </c>
      <c r="M130" s="1">
        <v>43449</v>
      </c>
      <c r="N130" s="2">
        <f t="shared" ref="N130:N161" si="4">$M$2-L130</f>
        <v>-37</v>
      </c>
      <c r="O130" s="30" t="s">
        <v>86</v>
      </c>
      <c r="P130" s="31" t="s">
        <v>61</v>
      </c>
      <c r="Q130" s="19" t="s">
        <v>107</v>
      </c>
      <c r="R130" s="18" t="s">
        <v>28</v>
      </c>
      <c r="S130" s="20">
        <f>_xlfn.DAYS(Tabla1[[#This Row],[Fecha Real de llegada a almacén/Obra]],Tabla1[[#This Row],[Fecha de recepción]])</f>
        <v>27</v>
      </c>
      <c r="T130" s="20">
        <f>_xlfn.DAYS(Tabla1[[#This Row],[Fecha de creación]],Tabla1[[#This Row],[Fecha de recepción]])</f>
        <v>5</v>
      </c>
      <c r="U130" s="20" t="str">
        <f>VLOOKUP(MONTH(Tabla1[[#This Row],[Fecha de recepción]]),Tabla2[],2,0)</f>
        <v>Nov</v>
      </c>
      <c r="V130" s="20">
        <f>YEAR(Tabla1[[#This Row],[Fecha de recepción]])</f>
        <v>2018</v>
      </c>
    </row>
    <row r="131" spans="1:22" s="21" customFormat="1" ht="12.75" x14ac:dyDescent="0.25">
      <c r="A131" s="12" t="s">
        <v>14</v>
      </c>
      <c r="B131" s="18" t="s">
        <v>258</v>
      </c>
      <c r="C131" s="13" t="s">
        <v>26</v>
      </c>
      <c r="D131" s="14">
        <v>43138</v>
      </c>
      <c r="E131" s="1">
        <v>43191</v>
      </c>
      <c r="F131" s="29">
        <f>Tabla1[[#This Row],[Fecha de firma de Comparativo]]-Tabla1[[#This Row],[Fecha de recepción]]</f>
        <v>53</v>
      </c>
      <c r="G131" s="15" t="s">
        <v>421</v>
      </c>
      <c r="H131" s="16">
        <v>43141</v>
      </c>
      <c r="I131" s="16">
        <v>43146</v>
      </c>
      <c r="J131" s="21">
        <f>_xlfn.DAYS(Tabla1[[#This Row],[Fecha de Aprobación]],Tabla1[[#This Row],[Fecha de creación]])</f>
        <v>5</v>
      </c>
      <c r="K131" s="1">
        <v>43149</v>
      </c>
      <c r="L131" s="1">
        <v>43177</v>
      </c>
      <c r="M131" s="1">
        <v>43165</v>
      </c>
      <c r="N131" s="2">
        <f t="shared" si="4"/>
        <v>218</v>
      </c>
      <c r="O131" s="31" t="s">
        <v>87</v>
      </c>
      <c r="P131" s="31" t="s">
        <v>62</v>
      </c>
      <c r="Q131" s="19" t="s">
        <v>108</v>
      </c>
      <c r="R131" s="18" t="s">
        <v>29</v>
      </c>
      <c r="S131" s="21">
        <f>_xlfn.DAYS(Tabla1[[#This Row],[Fecha Real de llegada a almacén/Obra]],Tabla1[[#This Row],[Fecha de recepción]])</f>
        <v>27</v>
      </c>
      <c r="T131" s="21">
        <f>_xlfn.DAYS(Tabla1[[#This Row],[Fecha de creación]],Tabla1[[#This Row],[Fecha de recepción]])</f>
        <v>3</v>
      </c>
      <c r="U131" s="21" t="str">
        <f>VLOOKUP(MONTH(Tabla1[[#This Row],[Fecha de recepción]]),Tabla2[],2,0)</f>
        <v>Feb</v>
      </c>
      <c r="V131" s="21">
        <f>YEAR(Tabla1[[#This Row],[Fecha de recepción]])</f>
        <v>2018</v>
      </c>
    </row>
    <row r="132" spans="1:22" s="21" customFormat="1" ht="12.75" x14ac:dyDescent="0.25">
      <c r="A132" s="12" t="s">
        <v>14</v>
      </c>
      <c r="B132" s="18" t="s">
        <v>259</v>
      </c>
      <c r="C132" s="13" t="s">
        <v>27</v>
      </c>
      <c r="D132" s="14">
        <v>43107</v>
      </c>
      <c r="E132" s="1">
        <v>43132</v>
      </c>
      <c r="F132" s="29">
        <f>Tabla1[[#This Row],[Fecha de firma de Comparativo]]-Tabla1[[#This Row],[Fecha de recepción]]</f>
        <v>25</v>
      </c>
      <c r="G132" s="15" t="s">
        <v>422</v>
      </c>
      <c r="H132" s="16">
        <v>43114</v>
      </c>
      <c r="I132" s="16">
        <v>43119</v>
      </c>
      <c r="J132" s="21">
        <f>_xlfn.DAYS(Tabla1[[#This Row],[Fecha de Aprobación]],Tabla1[[#This Row],[Fecha de creación]])</f>
        <v>5</v>
      </c>
      <c r="K132" s="1">
        <v>43166</v>
      </c>
      <c r="L132" s="1">
        <v>43155</v>
      </c>
      <c r="M132" s="1">
        <v>43136</v>
      </c>
      <c r="N132" s="2">
        <f t="shared" si="4"/>
        <v>240</v>
      </c>
      <c r="O132" s="30" t="s">
        <v>88</v>
      </c>
      <c r="P132" s="31" t="s">
        <v>63</v>
      </c>
      <c r="Q132" s="19" t="s">
        <v>109</v>
      </c>
      <c r="R132" s="18" t="s">
        <v>29</v>
      </c>
      <c r="S132" s="21">
        <f>_xlfn.DAYS(Tabla1[[#This Row],[Fecha Real de llegada a almacén/Obra]],Tabla1[[#This Row],[Fecha de recepción]])</f>
        <v>29</v>
      </c>
      <c r="T132" s="21">
        <f>_xlfn.DAYS(Tabla1[[#This Row],[Fecha de creación]],Tabla1[[#This Row],[Fecha de recepción]])</f>
        <v>7</v>
      </c>
      <c r="U132" s="21" t="str">
        <f>VLOOKUP(MONTH(Tabla1[[#This Row],[Fecha de recepción]]),Tabla2[],2,0)</f>
        <v>Ene</v>
      </c>
      <c r="V132" s="21">
        <f>YEAR(Tabla1[[#This Row],[Fecha de recepción]])</f>
        <v>2018</v>
      </c>
    </row>
    <row r="133" spans="1:22" s="21" customFormat="1" ht="12.75" x14ac:dyDescent="0.25">
      <c r="A133" s="12" t="s">
        <v>14</v>
      </c>
      <c r="B133" s="18" t="s">
        <v>260</v>
      </c>
      <c r="C133" s="13" t="s">
        <v>10</v>
      </c>
      <c r="D133" s="14">
        <v>43483</v>
      </c>
      <c r="E133" s="1">
        <v>43519</v>
      </c>
      <c r="F133" s="29">
        <f>Tabla1[[#This Row],[Fecha de firma de Comparativo]]-Tabla1[[#This Row],[Fecha de recepción]]</f>
        <v>36</v>
      </c>
      <c r="G133" s="15" t="s">
        <v>423</v>
      </c>
      <c r="H133" s="16">
        <v>43487</v>
      </c>
      <c r="I133" s="16">
        <v>43496</v>
      </c>
      <c r="J133" s="21">
        <f>_xlfn.DAYS(Tabla1[[#This Row],[Fecha de Aprobación]],Tabla1[[#This Row],[Fecha de creación]])</f>
        <v>9</v>
      </c>
      <c r="K133" s="1">
        <v>43521</v>
      </c>
      <c r="L133" s="1">
        <v>43522</v>
      </c>
      <c r="M133" s="1">
        <v>43513</v>
      </c>
      <c r="N133" s="2">
        <f t="shared" si="4"/>
        <v>-127</v>
      </c>
      <c r="O133" s="30" t="s">
        <v>89</v>
      </c>
      <c r="P133" s="31" t="s">
        <v>64</v>
      </c>
      <c r="Q133" s="19" t="s">
        <v>110</v>
      </c>
      <c r="R133" s="18" t="s">
        <v>29</v>
      </c>
      <c r="S133" s="21">
        <f>_xlfn.DAYS(Tabla1[[#This Row],[Fecha Real de llegada a almacén/Obra]],Tabla1[[#This Row],[Fecha de recepción]])</f>
        <v>30</v>
      </c>
      <c r="T133" s="21">
        <f>_xlfn.DAYS(Tabla1[[#This Row],[Fecha de creación]],Tabla1[[#This Row],[Fecha de recepción]])</f>
        <v>4</v>
      </c>
      <c r="U133" s="21" t="str">
        <f>VLOOKUP(MONTH(Tabla1[[#This Row],[Fecha de recepción]]),Tabla2[],2,0)</f>
        <v>Ene</v>
      </c>
      <c r="V133" s="21">
        <f>YEAR(Tabla1[[#This Row],[Fecha de recepción]])</f>
        <v>2019</v>
      </c>
    </row>
    <row r="134" spans="1:22" s="21" customFormat="1" ht="12.75" x14ac:dyDescent="0.25">
      <c r="A134" s="12" t="s">
        <v>14</v>
      </c>
      <c r="B134" s="18" t="s">
        <v>261</v>
      </c>
      <c r="C134" s="13" t="s">
        <v>32</v>
      </c>
      <c r="D134" s="14">
        <v>43471</v>
      </c>
      <c r="E134" s="1">
        <v>43516</v>
      </c>
      <c r="F134" s="29">
        <f>Tabla1[[#This Row],[Fecha de firma de Comparativo]]-Tabla1[[#This Row],[Fecha de recepción]]</f>
        <v>45</v>
      </c>
      <c r="G134" s="15" t="s">
        <v>424</v>
      </c>
      <c r="H134" s="16">
        <v>43476</v>
      </c>
      <c r="I134" s="16">
        <v>43482</v>
      </c>
      <c r="J134" s="21">
        <f>_xlfn.DAYS(Tabla1[[#This Row],[Fecha de Aprobación]],Tabla1[[#This Row],[Fecha de creación]])</f>
        <v>6</v>
      </c>
      <c r="K134" s="1">
        <v>43485</v>
      </c>
      <c r="L134" s="1">
        <v>43523</v>
      </c>
      <c r="M134" s="1">
        <v>43503</v>
      </c>
      <c r="N134" s="2">
        <f t="shared" si="4"/>
        <v>-128</v>
      </c>
      <c r="O134" s="30" t="s">
        <v>90</v>
      </c>
      <c r="P134" s="31" t="s">
        <v>65</v>
      </c>
      <c r="Q134" s="19" t="s">
        <v>105</v>
      </c>
      <c r="R134" s="18" t="s">
        <v>28</v>
      </c>
      <c r="S134" s="21">
        <f>_xlfn.DAYS(Tabla1[[#This Row],[Fecha Real de llegada a almacén/Obra]],Tabla1[[#This Row],[Fecha de recepción]])</f>
        <v>32</v>
      </c>
      <c r="T134" s="21">
        <f>_xlfn.DAYS(Tabla1[[#This Row],[Fecha de creación]],Tabla1[[#This Row],[Fecha de recepción]])</f>
        <v>5</v>
      </c>
      <c r="U134" s="21" t="str">
        <f>VLOOKUP(MONTH(Tabla1[[#This Row],[Fecha de recepción]]),Tabla2[],2,0)</f>
        <v>Ene</v>
      </c>
      <c r="V134" s="21">
        <f>YEAR(Tabla1[[#This Row],[Fecha de recepción]])</f>
        <v>2019</v>
      </c>
    </row>
    <row r="135" spans="1:22" ht="12.75" x14ac:dyDescent="0.25">
      <c r="A135" s="12" t="s">
        <v>14</v>
      </c>
      <c r="B135" s="18" t="s">
        <v>262</v>
      </c>
      <c r="C135" s="13" t="s">
        <v>10</v>
      </c>
      <c r="D135" s="14">
        <v>43115</v>
      </c>
      <c r="E135" s="1">
        <v>43164</v>
      </c>
      <c r="F135" s="29">
        <f>Tabla1[[#This Row],[Fecha de firma de Comparativo]]-Tabla1[[#This Row],[Fecha de recepción]]</f>
        <v>49</v>
      </c>
      <c r="G135" s="15" t="s">
        <v>425</v>
      </c>
      <c r="H135" s="16">
        <v>43121</v>
      </c>
      <c r="I135" s="16">
        <v>43130</v>
      </c>
      <c r="J135" s="20">
        <f>_xlfn.DAYS(Tabla1[[#This Row],[Fecha de Aprobación]],Tabla1[[#This Row],[Fecha de creación]])</f>
        <v>9</v>
      </c>
      <c r="K135" s="1">
        <v>43175</v>
      </c>
      <c r="L135" s="1">
        <v>43154</v>
      </c>
      <c r="M135" s="1">
        <v>43157</v>
      </c>
      <c r="N135" s="2">
        <f t="shared" si="4"/>
        <v>241</v>
      </c>
      <c r="O135" s="30" t="s">
        <v>91</v>
      </c>
      <c r="P135" s="34" t="s">
        <v>66</v>
      </c>
      <c r="Q135" s="19" t="s">
        <v>106</v>
      </c>
      <c r="R135" s="18" t="s">
        <v>28</v>
      </c>
      <c r="S135" s="20">
        <f>_xlfn.DAYS(Tabla1[[#This Row],[Fecha Real de llegada a almacén/Obra]],Tabla1[[#This Row],[Fecha de recepción]])</f>
        <v>42</v>
      </c>
      <c r="T135" s="20">
        <f>_xlfn.DAYS(Tabla1[[#This Row],[Fecha de creación]],Tabla1[[#This Row],[Fecha de recepción]])</f>
        <v>6</v>
      </c>
      <c r="U135" s="20" t="str">
        <f>VLOOKUP(MONTH(Tabla1[[#This Row],[Fecha de recepción]]),Tabla2[],2,0)</f>
        <v>Ene</v>
      </c>
      <c r="V135" s="20">
        <f>YEAR(Tabla1[[#This Row],[Fecha de recepción]])</f>
        <v>2018</v>
      </c>
    </row>
    <row r="136" spans="1:22" ht="12.75" x14ac:dyDescent="0.25">
      <c r="A136" s="12" t="s">
        <v>14</v>
      </c>
      <c r="B136" s="18" t="s">
        <v>263</v>
      </c>
      <c r="C136" s="13" t="s">
        <v>12</v>
      </c>
      <c r="D136" s="14">
        <v>43312</v>
      </c>
      <c r="E136" s="1">
        <v>43322</v>
      </c>
      <c r="F136" s="29">
        <f>Tabla1[[#This Row],[Fecha de firma de Comparativo]]-Tabla1[[#This Row],[Fecha de recepción]]</f>
        <v>10</v>
      </c>
      <c r="G136" s="15" t="s">
        <v>426</v>
      </c>
      <c r="H136" s="16">
        <v>43315</v>
      </c>
      <c r="I136" s="16">
        <v>43320</v>
      </c>
      <c r="J136" s="20">
        <f>_xlfn.DAYS(Tabla1[[#This Row],[Fecha de Aprobación]],Tabla1[[#This Row],[Fecha de creación]])</f>
        <v>5</v>
      </c>
      <c r="K136" s="1">
        <v>43327</v>
      </c>
      <c r="L136" s="1">
        <v>43351</v>
      </c>
      <c r="M136" s="1">
        <v>43348</v>
      </c>
      <c r="N136" s="2">
        <f t="shared" si="4"/>
        <v>44</v>
      </c>
      <c r="O136" s="30" t="s">
        <v>92</v>
      </c>
      <c r="P136" s="31" t="s">
        <v>67</v>
      </c>
      <c r="Q136" s="19" t="s">
        <v>107</v>
      </c>
      <c r="R136" s="18" t="s">
        <v>28</v>
      </c>
      <c r="S136" s="20">
        <f>_xlfn.DAYS(Tabla1[[#This Row],[Fecha Real de llegada a almacén/Obra]],Tabla1[[#This Row],[Fecha de recepción]])</f>
        <v>36</v>
      </c>
      <c r="T136" s="20">
        <f>_xlfn.DAYS(Tabla1[[#This Row],[Fecha de creación]],Tabla1[[#This Row],[Fecha de recepción]])</f>
        <v>3</v>
      </c>
      <c r="U136" s="20" t="str">
        <f>VLOOKUP(MONTH(Tabla1[[#This Row],[Fecha de recepción]]),Tabla2[],2,0)</f>
        <v>Jul</v>
      </c>
      <c r="V136" s="20">
        <f>YEAR(Tabla1[[#This Row],[Fecha de recepción]])</f>
        <v>2018</v>
      </c>
    </row>
    <row r="137" spans="1:22" s="21" customFormat="1" ht="12.75" x14ac:dyDescent="0.25">
      <c r="A137" s="12" t="s">
        <v>14</v>
      </c>
      <c r="B137" s="18" t="s">
        <v>264</v>
      </c>
      <c r="C137" s="3" t="s">
        <v>13</v>
      </c>
      <c r="D137" s="14">
        <v>43371</v>
      </c>
      <c r="E137" s="1">
        <v>43389</v>
      </c>
      <c r="F137" s="29">
        <f>Tabla1[[#This Row],[Fecha de firma de Comparativo]]-Tabla1[[#This Row],[Fecha de recepción]]</f>
        <v>18</v>
      </c>
      <c r="G137" s="15" t="s">
        <v>427</v>
      </c>
      <c r="H137" s="16">
        <v>43373</v>
      </c>
      <c r="I137" s="16">
        <v>43379</v>
      </c>
      <c r="J137" s="21">
        <f>_xlfn.DAYS(Tabla1[[#This Row],[Fecha de Aprobación]],Tabla1[[#This Row],[Fecha de creación]])</f>
        <v>6</v>
      </c>
      <c r="K137" s="1">
        <v>43415</v>
      </c>
      <c r="L137" s="1">
        <v>43421</v>
      </c>
      <c r="M137" s="1">
        <v>43405</v>
      </c>
      <c r="N137" s="2">
        <f t="shared" si="4"/>
        <v>-26</v>
      </c>
      <c r="O137" s="30" t="s">
        <v>93</v>
      </c>
      <c r="P137" s="31" t="s">
        <v>82</v>
      </c>
      <c r="Q137" s="19" t="s">
        <v>108</v>
      </c>
      <c r="R137" s="18" t="s">
        <v>28</v>
      </c>
      <c r="S137" s="21">
        <f>_xlfn.DAYS(Tabla1[[#This Row],[Fecha Real de llegada a almacén/Obra]],Tabla1[[#This Row],[Fecha de recepción]])</f>
        <v>34</v>
      </c>
      <c r="T137" s="21">
        <f>_xlfn.DAYS(Tabla1[[#This Row],[Fecha de creación]],Tabla1[[#This Row],[Fecha de recepción]])</f>
        <v>2</v>
      </c>
      <c r="U137" s="21" t="str">
        <f>VLOOKUP(MONTH(Tabla1[[#This Row],[Fecha de recepción]]),Tabla2[],2,0)</f>
        <v>Set</v>
      </c>
      <c r="V137" s="21">
        <f>YEAR(Tabla1[[#This Row],[Fecha de recepción]])</f>
        <v>2018</v>
      </c>
    </row>
    <row r="138" spans="1:22" s="21" customFormat="1" ht="12.75" x14ac:dyDescent="0.25">
      <c r="A138" s="12" t="s">
        <v>14</v>
      </c>
      <c r="B138" s="18" t="s">
        <v>265</v>
      </c>
      <c r="C138" s="13" t="s">
        <v>15</v>
      </c>
      <c r="D138" s="14">
        <v>43276</v>
      </c>
      <c r="E138" s="1">
        <v>43335</v>
      </c>
      <c r="F138" s="29">
        <f>Tabla1[[#This Row],[Fecha de firma de Comparativo]]-Tabla1[[#This Row],[Fecha de recepción]]</f>
        <v>59</v>
      </c>
      <c r="G138" s="15" t="s">
        <v>428</v>
      </c>
      <c r="H138" s="16">
        <v>43278</v>
      </c>
      <c r="I138" s="16">
        <v>43288</v>
      </c>
      <c r="J138" s="21">
        <f>_xlfn.DAYS(Tabla1[[#This Row],[Fecha de Aprobación]],Tabla1[[#This Row],[Fecha de creación]])</f>
        <v>10</v>
      </c>
      <c r="K138" s="1">
        <v>43318</v>
      </c>
      <c r="L138" s="1">
        <v>43287</v>
      </c>
      <c r="M138" s="1">
        <v>43301</v>
      </c>
      <c r="N138" s="2">
        <f t="shared" si="4"/>
        <v>108</v>
      </c>
      <c r="O138" s="30" t="s">
        <v>94</v>
      </c>
      <c r="P138" s="31" t="s">
        <v>68</v>
      </c>
      <c r="Q138" s="19" t="s">
        <v>109</v>
      </c>
      <c r="R138" s="18" t="s">
        <v>11</v>
      </c>
      <c r="S138" s="21">
        <f>_xlfn.DAYS(Tabla1[[#This Row],[Fecha Real de llegada a almacén/Obra]],Tabla1[[#This Row],[Fecha de recepción]])</f>
        <v>25</v>
      </c>
      <c r="T138" s="21">
        <f>_xlfn.DAYS(Tabla1[[#This Row],[Fecha de creación]],Tabla1[[#This Row],[Fecha de recepción]])</f>
        <v>2</v>
      </c>
      <c r="U138" s="21" t="str">
        <f>VLOOKUP(MONTH(Tabla1[[#This Row],[Fecha de recepción]]),Tabla2[],2,0)</f>
        <v>Jun</v>
      </c>
      <c r="V138" s="21">
        <f>YEAR(Tabla1[[#This Row],[Fecha de recepción]])</f>
        <v>2018</v>
      </c>
    </row>
    <row r="139" spans="1:22" s="21" customFormat="1" ht="12.75" x14ac:dyDescent="0.25">
      <c r="A139" s="12" t="s">
        <v>14</v>
      </c>
      <c r="B139" s="18" t="s">
        <v>266</v>
      </c>
      <c r="C139" s="13" t="s">
        <v>16</v>
      </c>
      <c r="D139" s="14">
        <v>43329</v>
      </c>
      <c r="E139" s="1">
        <v>43359</v>
      </c>
      <c r="F139" s="29">
        <f>Tabla1[[#This Row],[Fecha de firma de Comparativo]]-Tabla1[[#This Row],[Fecha de recepción]]</f>
        <v>30</v>
      </c>
      <c r="G139" s="15" t="s">
        <v>429</v>
      </c>
      <c r="H139" s="16">
        <v>43338</v>
      </c>
      <c r="I139" s="16">
        <v>43344</v>
      </c>
      <c r="J139" s="21">
        <f>_xlfn.DAYS(Tabla1[[#This Row],[Fecha de Aprobación]],Tabla1[[#This Row],[Fecha de creación]])</f>
        <v>6</v>
      </c>
      <c r="K139" s="1">
        <v>43385</v>
      </c>
      <c r="L139" s="1">
        <v>43374</v>
      </c>
      <c r="M139" s="1">
        <v>43374</v>
      </c>
      <c r="N139" s="2">
        <f t="shared" si="4"/>
        <v>21</v>
      </c>
      <c r="O139" s="30" t="s">
        <v>95</v>
      </c>
      <c r="P139" s="31" t="s">
        <v>69</v>
      </c>
      <c r="Q139" s="19" t="s">
        <v>110</v>
      </c>
      <c r="R139" s="18" t="s">
        <v>11</v>
      </c>
      <c r="S139" s="21">
        <f>_xlfn.DAYS(Tabla1[[#This Row],[Fecha Real de llegada a almacén/Obra]],Tabla1[[#This Row],[Fecha de recepción]])</f>
        <v>45</v>
      </c>
      <c r="T139" s="21">
        <f>_xlfn.DAYS(Tabla1[[#This Row],[Fecha de creación]],Tabla1[[#This Row],[Fecha de recepción]])</f>
        <v>9</v>
      </c>
      <c r="U139" s="21" t="str">
        <f>VLOOKUP(MONTH(Tabla1[[#This Row],[Fecha de recepción]]),Tabla2[],2,0)</f>
        <v>Ago</v>
      </c>
      <c r="V139" s="21">
        <f>YEAR(Tabla1[[#This Row],[Fecha de recepción]])</f>
        <v>2018</v>
      </c>
    </row>
    <row r="140" spans="1:22" s="21" customFormat="1" ht="12.75" x14ac:dyDescent="0.25">
      <c r="A140" s="12" t="s">
        <v>14</v>
      </c>
      <c r="B140" s="18" t="s">
        <v>267</v>
      </c>
      <c r="C140" s="13" t="s">
        <v>17</v>
      </c>
      <c r="D140" s="14">
        <v>43174</v>
      </c>
      <c r="E140" s="1">
        <v>43217</v>
      </c>
      <c r="F140" s="29">
        <f>Tabla1[[#This Row],[Fecha de firma de Comparativo]]-Tabla1[[#This Row],[Fecha de recepción]]</f>
        <v>43</v>
      </c>
      <c r="G140" s="15" t="s">
        <v>430</v>
      </c>
      <c r="H140" s="16">
        <v>43178</v>
      </c>
      <c r="I140" s="16">
        <v>43188</v>
      </c>
      <c r="J140" s="21">
        <f>_xlfn.DAYS(Tabla1[[#This Row],[Fecha de Aprobación]],Tabla1[[#This Row],[Fecha de creación]])</f>
        <v>10</v>
      </c>
      <c r="K140" s="1">
        <v>43205</v>
      </c>
      <c r="L140" s="1">
        <v>43226</v>
      </c>
      <c r="M140" s="1">
        <v>43198</v>
      </c>
      <c r="N140" s="2">
        <f t="shared" si="4"/>
        <v>169</v>
      </c>
      <c r="O140" s="30" t="s">
        <v>96</v>
      </c>
      <c r="P140" s="31" t="s">
        <v>70</v>
      </c>
      <c r="Q140" s="19" t="s">
        <v>105</v>
      </c>
      <c r="R140" s="18" t="s">
        <v>11</v>
      </c>
      <c r="S140" s="21">
        <f>_xlfn.DAYS(Tabla1[[#This Row],[Fecha Real de llegada a almacén/Obra]],Tabla1[[#This Row],[Fecha de recepción]])</f>
        <v>24</v>
      </c>
      <c r="T140" s="21">
        <f>_xlfn.DAYS(Tabla1[[#This Row],[Fecha de creación]],Tabla1[[#This Row],[Fecha de recepción]])</f>
        <v>4</v>
      </c>
      <c r="U140" s="21" t="str">
        <f>VLOOKUP(MONTH(Tabla1[[#This Row],[Fecha de recepción]]),Tabla2[],2,0)</f>
        <v>Mar</v>
      </c>
      <c r="V140" s="21">
        <f>YEAR(Tabla1[[#This Row],[Fecha de recepción]])</f>
        <v>2018</v>
      </c>
    </row>
    <row r="141" spans="1:22" ht="12.75" x14ac:dyDescent="0.25">
      <c r="A141" s="12" t="s">
        <v>14</v>
      </c>
      <c r="B141" s="18" t="s">
        <v>268</v>
      </c>
      <c r="C141" s="13" t="s">
        <v>18</v>
      </c>
      <c r="D141" s="14">
        <v>43297</v>
      </c>
      <c r="E141" s="1">
        <v>43335</v>
      </c>
      <c r="F141" s="29">
        <f>Tabla1[[#This Row],[Fecha de firma de Comparativo]]-Tabla1[[#This Row],[Fecha de recepción]]</f>
        <v>38</v>
      </c>
      <c r="G141" s="15" t="s">
        <v>431</v>
      </c>
      <c r="H141" s="16">
        <v>43298</v>
      </c>
      <c r="I141" s="16">
        <v>43307</v>
      </c>
      <c r="J141" s="20">
        <f>_xlfn.DAYS(Tabla1[[#This Row],[Fecha de Aprobación]],Tabla1[[#This Row],[Fecha de creación]])</f>
        <v>9</v>
      </c>
      <c r="K141" s="1">
        <v>43355</v>
      </c>
      <c r="L141" s="1">
        <v>43314</v>
      </c>
      <c r="M141" s="1">
        <v>43324</v>
      </c>
      <c r="N141" s="2">
        <f t="shared" si="4"/>
        <v>81</v>
      </c>
      <c r="O141" s="30" t="s">
        <v>97</v>
      </c>
      <c r="P141" s="31" t="s">
        <v>71</v>
      </c>
      <c r="Q141" s="19" t="s">
        <v>106</v>
      </c>
      <c r="R141" s="18" t="s">
        <v>11</v>
      </c>
      <c r="S141" s="20">
        <f>_xlfn.DAYS(Tabla1[[#This Row],[Fecha Real de llegada a almacén/Obra]],Tabla1[[#This Row],[Fecha de recepción]])</f>
        <v>27</v>
      </c>
      <c r="T141" s="20">
        <f>_xlfn.DAYS(Tabla1[[#This Row],[Fecha de creación]],Tabla1[[#This Row],[Fecha de recepción]])</f>
        <v>1</v>
      </c>
      <c r="U141" s="20" t="str">
        <f>VLOOKUP(MONTH(Tabla1[[#This Row],[Fecha de recepción]]),Tabla2[],2,0)</f>
        <v>Jul</v>
      </c>
      <c r="V141" s="20">
        <f>YEAR(Tabla1[[#This Row],[Fecha de recepción]])</f>
        <v>2018</v>
      </c>
    </row>
    <row r="142" spans="1:22" ht="12.75" x14ac:dyDescent="0.25">
      <c r="A142" s="12" t="s">
        <v>23</v>
      </c>
      <c r="B142" s="18" t="s">
        <v>269</v>
      </c>
      <c r="C142" s="13" t="s">
        <v>19</v>
      </c>
      <c r="D142" s="14">
        <v>43479</v>
      </c>
      <c r="E142" s="1">
        <v>43506</v>
      </c>
      <c r="F142" s="29">
        <f>Tabla1[[#This Row],[Fecha de firma de Comparativo]]-Tabla1[[#This Row],[Fecha de recepción]]</f>
        <v>27</v>
      </c>
      <c r="G142" s="15" t="s">
        <v>432</v>
      </c>
      <c r="H142" s="16">
        <v>43482</v>
      </c>
      <c r="I142" s="16">
        <v>43492</v>
      </c>
      <c r="J142" s="20">
        <f>_xlfn.DAYS(Tabla1[[#This Row],[Fecha de Aprobación]],Tabla1[[#This Row],[Fecha de creación]])</f>
        <v>10</v>
      </c>
      <c r="K142" s="1">
        <v>43514</v>
      </c>
      <c r="L142" s="1">
        <v>43504</v>
      </c>
      <c r="M142" s="1">
        <v>43521</v>
      </c>
      <c r="N142" s="2">
        <f t="shared" si="4"/>
        <v>-109</v>
      </c>
      <c r="O142" s="31" t="s">
        <v>98</v>
      </c>
      <c r="P142" s="31" t="s">
        <v>72</v>
      </c>
      <c r="Q142" s="19" t="s">
        <v>107</v>
      </c>
      <c r="R142" s="18" t="s">
        <v>11</v>
      </c>
      <c r="S142" s="20">
        <f>_xlfn.DAYS(Tabla1[[#This Row],[Fecha Real de llegada a almacén/Obra]],Tabla1[[#This Row],[Fecha de recepción]])</f>
        <v>42</v>
      </c>
      <c r="T142" s="20">
        <f>_xlfn.DAYS(Tabla1[[#This Row],[Fecha de creación]],Tabla1[[#This Row],[Fecha de recepción]])</f>
        <v>3</v>
      </c>
      <c r="U142" s="20" t="str">
        <f>VLOOKUP(MONTH(Tabla1[[#This Row],[Fecha de recepción]]),Tabla2[],2,0)</f>
        <v>Ene</v>
      </c>
      <c r="V142" s="20">
        <f>YEAR(Tabla1[[#This Row],[Fecha de recepción]])</f>
        <v>2019</v>
      </c>
    </row>
    <row r="143" spans="1:22" s="21" customFormat="1" ht="12.75" x14ac:dyDescent="0.25">
      <c r="A143" s="12" t="s">
        <v>25</v>
      </c>
      <c r="B143" s="18" t="s">
        <v>270</v>
      </c>
      <c r="C143" s="13" t="s">
        <v>20</v>
      </c>
      <c r="D143" s="14">
        <v>43274</v>
      </c>
      <c r="E143" s="1">
        <v>43284</v>
      </c>
      <c r="F143" s="29">
        <f>Tabla1[[#This Row],[Fecha de firma de Comparativo]]-Tabla1[[#This Row],[Fecha de recepción]]</f>
        <v>10</v>
      </c>
      <c r="G143" s="15" t="s">
        <v>433</v>
      </c>
      <c r="H143" s="16">
        <v>43279</v>
      </c>
      <c r="I143" s="16">
        <v>43288</v>
      </c>
      <c r="J143" s="21">
        <f>_xlfn.DAYS(Tabla1[[#This Row],[Fecha de Aprobación]],Tabla1[[#This Row],[Fecha de creación]])</f>
        <v>9</v>
      </c>
      <c r="K143" s="1">
        <v>43299</v>
      </c>
      <c r="L143" s="1">
        <v>43307</v>
      </c>
      <c r="M143" s="1">
        <v>43303</v>
      </c>
      <c r="N143" s="2">
        <f t="shared" si="4"/>
        <v>88</v>
      </c>
      <c r="O143" s="31" t="s">
        <v>99</v>
      </c>
      <c r="P143" s="34" t="s">
        <v>73</v>
      </c>
      <c r="Q143" s="19" t="s">
        <v>108</v>
      </c>
      <c r="R143" s="18" t="s">
        <v>28</v>
      </c>
      <c r="S143" s="21">
        <f>_xlfn.DAYS(Tabla1[[#This Row],[Fecha Real de llegada a almacén/Obra]],Tabla1[[#This Row],[Fecha de recepción]])</f>
        <v>29</v>
      </c>
      <c r="T143" s="21">
        <f>_xlfn.DAYS(Tabla1[[#This Row],[Fecha de creación]],Tabla1[[#This Row],[Fecha de recepción]])</f>
        <v>5</v>
      </c>
      <c r="U143" s="21" t="str">
        <f>VLOOKUP(MONTH(Tabla1[[#This Row],[Fecha de recepción]]),Tabla2[],2,0)</f>
        <v>Jun</v>
      </c>
      <c r="V143" s="21">
        <f>YEAR(Tabla1[[#This Row],[Fecha de recepción]])</f>
        <v>2018</v>
      </c>
    </row>
    <row r="144" spans="1:22" s="21" customFormat="1" ht="12.75" x14ac:dyDescent="0.25">
      <c r="A144" s="12" t="s">
        <v>25</v>
      </c>
      <c r="B144" s="18" t="s">
        <v>271</v>
      </c>
      <c r="C144" s="13" t="s">
        <v>21</v>
      </c>
      <c r="D144" s="14">
        <v>43138</v>
      </c>
      <c r="E144" s="1">
        <v>43187</v>
      </c>
      <c r="F144" s="29">
        <f>Tabla1[[#This Row],[Fecha de firma de Comparativo]]-Tabla1[[#This Row],[Fecha de recepción]]</f>
        <v>49</v>
      </c>
      <c r="G144" s="15" t="s">
        <v>434</v>
      </c>
      <c r="H144" s="16">
        <v>43146</v>
      </c>
      <c r="I144" s="16">
        <v>43155</v>
      </c>
      <c r="J144" s="21">
        <f>_xlfn.DAYS(Tabla1[[#This Row],[Fecha de Aprobación]],Tabla1[[#This Row],[Fecha de creación]])</f>
        <v>9</v>
      </c>
      <c r="K144" s="1">
        <v>43190</v>
      </c>
      <c r="L144" s="1">
        <v>43158</v>
      </c>
      <c r="M144" s="1">
        <v>43172</v>
      </c>
      <c r="N144" s="2">
        <f t="shared" si="4"/>
        <v>237</v>
      </c>
      <c r="O144" s="30" t="s">
        <v>100</v>
      </c>
      <c r="P144" s="34" t="s">
        <v>74</v>
      </c>
      <c r="Q144" s="19" t="s">
        <v>109</v>
      </c>
      <c r="R144" s="18" t="s">
        <v>11</v>
      </c>
      <c r="S144" s="21">
        <f>_xlfn.DAYS(Tabla1[[#This Row],[Fecha Real de llegada a almacén/Obra]],Tabla1[[#This Row],[Fecha de recepción]])</f>
        <v>34</v>
      </c>
      <c r="T144" s="21">
        <f>_xlfn.DAYS(Tabla1[[#This Row],[Fecha de creación]],Tabla1[[#This Row],[Fecha de recepción]])</f>
        <v>8</v>
      </c>
      <c r="U144" s="21" t="str">
        <f>VLOOKUP(MONTH(Tabla1[[#This Row],[Fecha de recepción]]),Tabla2[],2,0)</f>
        <v>Feb</v>
      </c>
      <c r="V144" s="21">
        <f>YEAR(Tabla1[[#This Row],[Fecha de recepción]])</f>
        <v>2018</v>
      </c>
    </row>
    <row r="145" spans="1:22" s="21" customFormat="1" ht="12.75" x14ac:dyDescent="0.25">
      <c r="A145" s="12" t="s">
        <v>14</v>
      </c>
      <c r="B145" s="18" t="s">
        <v>272</v>
      </c>
      <c r="C145" s="13" t="s">
        <v>22</v>
      </c>
      <c r="D145" s="14">
        <v>43443</v>
      </c>
      <c r="E145" s="1">
        <v>43486</v>
      </c>
      <c r="F145" s="29">
        <f>Tabla1[[#This Row],[Fecha de firma de Comparativo]]-Tabla1[[#This Row],[Fecha de recepción]]</f>
        <v>43</v>
      </c>
      <c r="G145" s="15" t="s">
        <v>435</v>
      </c>
      <c r="H145" s="16">
        <v>43447</v>
      </c>
      <c r="I145" s="16">
        <v>43454</v>
      </c>
      <c r="J145" s="21">
        <f>_xlfn.DAYS(Tabla1[[#This Row],[Fecha de Aprobación]],Tabla1[[#This Row],[Fecha de creación]])</f>
        <v>7</v>
      </c>
      <c r="K145" s="1">
        <v>43476</v>
      </c>
      <c r="L145" s="1">
        <v>43478</v>
      </c>
      <c r="M145" s="1">
        <v>43483</v>
      </c>
      <c r="N145" s="2">
        <f t="shared" si="4"/>
        <v>-83</v>
      </c>
      <c r="O145" s="30" t="s">
        <v>101</v>
      </c>
      <c r="P145" s="34" t="s">
        <v>75</v>
      </c>
      <c r="Q145" s="19" t="s">
        <v>110</v>
      </c>
      <c r="R145" s="18" t="s">
        <v>11</v>
      </c>
      <c r="S145" s="21">
        <f>_xlfn.DAYS(Tabla1[[#This Row],[Fecha Real de llegada a almacén/Obra]],Tabla1[[#This Row],[Fecha de recepción]])</f>
        <v>40</v>
      </c>
      <c r="T145" s="21">
        <f>_xlfn.DAYS(Tabla1[[#This Row],[Fecha de creación]],Tabla1[[#This Row],[Fecha de recepción]])</f>
        <v>4</v>
      </c>
      <c r="U145" s="21" t="str">
        <f>VLOOKUP(MONTH(Tabla1[[#This Row],[Fecha de recepción]]),Tabla2[],2,0)</f>
        <v>Dic</v>
      </c>
      <c r="V145" s="21">
        <f>YEAR(Tabla1[[#This Row],[Fecha de recepción]])</f>
        <v>2018</v>
      </c>
    </row>
    <row r="146" spans="1:22" s="21" customFormat="1" ht="12.75" x14ac:dyDescent="0.25">
      <c r="A146" s="12" t="s">
        <v>14</v>
      </c>
      <c r="B146" s="18" t="s">
        <v>273</v>
      </c>
      <c r="C146" s="13" t="s">
        <v>30</v>
      </c>
      <c r="D146" s="14">
        <v>43452</v>
      </c>
      <c r="E146" s="1">
        <v>43472</v>
      </c>
      <c r="F146" s="29">
        <f>Tabla1[[#This Row],[Fecha de firma de Comparativo]]-Tabla1[[#This Row],[Fecha de recepción]]</f>
        <v>20</v>
      </c>
      <c r="G146" s="15" t="s">
        <v>436</v>
      </c>
      <c r="H146" s="16">
        <v>43458</v>
      </c>
      <c r="I146" s="16">
        <v>43464</v>
      </c>
      <c r="J146" s="21">
        <f>_xlfn.DAYS(Tabla1[[#This Row],[Fecha de Aprobación]],Tabla1[[#This Row],[Fecha de creación]])</f>
        <v>6</v>
      </c>
      <c r="K146" s="1">
        <v>43469</v>
      </c>
      <c r="L146" s="1">
        <v>43471</v>
      </c>
      <c r="M146" s="1">
        <v>43494</v>
      </c>
      <c r="N146" s="2">
        <f t="shared" si="4"/>
        <v>-76</v>
      </c>
      <c r="O146" s="30" t="s">
        <v>84</v>
      </c>
      <c r="P146" s="34" t="s">
        <v>76</v>
      </c>
      <c r="Q146" s="19" t="s">
        <v>105</v>
      </c>
      <c r="R146" s="18" t="s">
        <v>28</v>
      </c>
      <c r="S146" s="21">
        <f>_xlfn.DAYS(Tabla1[[#This Row],[Fecha Real de llegada a almacén/Obra]],Tabla1[[#This Row],[Fecha de recepción]])</f>
        <v>42</v>
      </c>
      <c r="T146" s="21">
        <f>_xlfn.DAYS(Tabla1[[#This Row],[Fecha de creación]],Tabla1[[#This Row],[Fecha de recepción]])</f>
        <v>6</v>
      </c>
      <c r="U146" s="21" t="str">
        <f>VLOOKUP(MONTH(Tabla1[[#This Row],[Fecha de recepción]]),Tabla2[],2,0)</f>
        <v>Dic</v>
      </c>
      <c r="V146" s="21">
        <f>YEAR(Tabla1[[#This Row],[Fecha de recepción]])</f>
        <v>2018</v>
      </c>
    </row>
    <row r="147" spans="1:22" s="21" customFormat="1" ht="12.75" x14ac:dyDescent="0.25">
      <c r="A147" s="12" t="s">
        <v>9</v>
      </c>
      <c r="B147" s="18" t="s">
        <v>274</v>
      </c>
      <c r="C147" s="13" t="s">
        <v>10</v>
      </c>
      <c r="D147" s="14">
        <v>43500</v>
      </c>
      <c r="E147" s="1">
        <v>43534</v>
      </c>
      <c r="F147" s="29">
        <f>Tabla1[[#This Row],[Fecha de firma de Comparativo]]-Tabla1[[#This Row],[Fecha de recepción]]</f>
        <v>34</v>
      </c>
      <c r="G147" s="15" t="s">
        <v>437</v>
      </c>
      <c r="H147" s="16">
        <v>43503</v>
      </c>
      <c r="I147" s="16">
        <v>43513</v>
      </c>
      <c r="J147" s="21">
        <f>_xlfn.DAYS(Tabla1[[#This Row],[Fecha de Aprobación]],Tabla1[[#This Row],[Fecha de creación]])</f>
        <v>10</v>
      </c>
      <c r="K147" s="1">
        <v>43559</v>
      </c>
      <c r="L147" s="1">
        <v>43556</v>
      </c>
      <c r="M147" s="1">
        <v>43526</v>
      </c>
      <c r="N147" s="2">
        <f t="shared" si="4"/>
        <v>-161</v>
      </c>
      <c r="O147" s="30" t="s">
        <v>85</v>
      </c>
      <c r="P147" s="34" t="s">
        <v>77</v>
      </c>
      <c r="Q147" s="19" t="s">
        <v>106</v>
      </c>
      <c r="R147" s="18" t="s">
        <v>28</v>
      </c>
      <c r="S147" s="21">
        <f>_xlfn.DAYS(Tabla1[[#This Row],[Fecha Real de llegada a almacén/Obra]],Tabla1[[#This Row],[Fecha de recepción]])</f>
        <v>26</v>
      </c>
      <c r="T147" s="21">
        <f>_xlfn.DAYS(Tabla1[[#This Row],[Fecha de creación]],Tabla1[[#This Row],[Fecha de recepción]])</f>
        <v>3</v>
      </c>
      <c r="U147" s="21" t="str">
        <f>VLOOKUP(MONTH(Tabla1[[#This Row],[Fecha de recepción]]),Tabla2[],2,0)</f>
        <v>Feb</v>
      </c>
      <c r="V147" s="21">
        <f>YEAR(Tabla1[[#This Row],[Fecha de recepción]])</f>
        <v>2019</v>
      </c>
    </row>
    <row r="148" spans="1:22" s="21" customFormat="1" ht="12.75" x14ac:dyDescent="0.25">
      <c r="A148" s="12" t="s">
        <v>14</v>
      </c>
      <c r="B148" s="18" t="s">
        <v>275</v>
      </c>
      <c r="C148" s="13" t="s">
        <v>31</v>
      </c>
      <c r="D148" s="14">
        <v>43183</v>
      </c>
      <c r="E148" s="1">
        <v>43201</v>
      </c>
      <c r="F148" s="29">
        <f>Tabla1[[#This Row],[Fecha de firma de Comparativo]]-Tabla1[[#This Row],[Fecha de recepción]]</f>
        <v>18</v>
      </c>
      <c r="G148" s="15" t="s">
        <v>438</v>
      </c>
      <c r="H148" s="16">
        <v>43186</v>
      </c>
      <c r="I148" s="16">
        <v>43192</v>
      </c>
      <c r="J148" s="21">
        <f>_xlfn.DAYS(Tabla1[[#This Row],[Fecha de Aprobación]],Tabla1[[#This Row],[Fecha de creación]])</f>
        <v>6</v>
      </c>
      <c r="K148" s="1">
        <v>43237</v>
      </c>
      <c r="L148" s="1">
        <v>43231</v>
      </c>
      <c r="M148" s="1">
        <v>43221</v>
      </c>
      <c r="N148" s="2">
        <f t="shared" si="4"/>
        <v>164</v>
      </c>
      <c r="O148" s="30" t="s">
        <v>86</v>
      </c>
      <c r="P148" s="34" t="s">
        <v>78</v>
      </c>
      <c r="Q148" s="19" t="s">
        <v>107</v>
      </c>
      <c r="R148" s="18" t="s">
        <v>29</v>
      </c>
      <c r="S148" s="21">
        <f>_xlfn.DAYS(Tabla1[[#This Row],[Fecha Real de llegada a almacén/Obra]],Tabla1[[#This Row],[Fecha de recepción]])</f>
        <v>38</v>
      </c>
      <c r="T148" s="21">
        <f>_xlfn.DAYS(Tabla1[[#This Row],[Fecha de creación]],Tabla1[[#This Row],[Fecha de recepción]])</f>
        <v>3</v>
      </c>
      <c r="U148" s="21" t="str">
        <f>VLOOKUP(MONTH(Tabla1[[#This Row],[Fecha de recepción]]),Tabla2[],2,0)</f>
        <v>Mar</v>
      </c>
      <c r="V148" s="21">
        <f>YEAR(Tabla1[[#This Row],[Fecha de recepción]])</f>
        <v>2018</v>
      </c>
    </row>
    <row r="149" spans="1:22" s="21" customFormat="1" ht="12.75" x14ac:dyDescent="0.25">
      <c r="A149" s="12" t="s">
        <v>9</v>
      </c>
      <c r="B149" s="18" t="s">
        <v>276</v>
      </c>
      <c r="C149" s="13" t="s">
        <v>119</v>
      </c>
      <c r="D149" s="14">
        <v>43258</v>
      </c>
      <c r="E149" s="1">
        <v>43279</v>
      </c>
      <c r="F149" s="29">
        <f>Tabla1[[#This Row],[Fecha de firma de Comparativo]]-Tabla1[[#This Row],[Fecha de recepción]]</f>
        <v>21</v>
      </c>
      <c r="G149" s="15" t="s">
        <v>439</v>
      </c>
      <c r="H149" s="16">
        <v>43265</v>
      </c>
      <c r="I149" s="16">
        <v>43270</v>
      </c>
      <c r="J149" s="21">
        <f>_xlfn.DAYS(Tabla1[[#This Row],[Fecha de Aprobación]],Tabla1[[#This Row],[Fecha de creación]])</f>
        <v>5</v>
      </c>
      <c r="K149" s="1">
        <v>43275</v>
      </c>
      <c r="L149" s="1">
        <v>43316</v>
      </c>
      <c r="M149" s="1">
        <v>43291</v>
      </c>
      <c r="N149" s="2">
        <f t="shared" si="4"/>
        <v>79</v>
      </c>
      <c r="O149" s="31" t="s">
        <v>87</v>
      </c>
      <c r="P149" s="34" t="s">
        <v>79</v>
      </c>
      <c r="Q149" s="19" t="s">
        <v>108</v>
      </c>
      <c r="R149" s="18" t="s">
        <v>29</v>
      </c>
      <c r="S149" s="21">
        <f>_xlfn.DAYS(Tabla1[[#This Row],[Fecha Real de llegada a almacén/Obra]],Tabla1[[#This Row],[Fecha de recepción]])</f>
        <v>33</v>
      </c>
      <c r="T149" s="21">
        <f>_xlfn.DAYS(Tabla1[[#This Row],[Fecha de creación]],Tabla1[[#This Row],[Fecha de recepción]])</f>
        <v>7</v>
      </c>
      <c r="U149" s="21" t="str">
        <f>VLOOKUP(MONTH(Tabla1[[#This Row],[Fecha de recepción]]),Tabla2[],2,0)</f>
        <v>Jun</v>
      </c>
      <c r="V149" s="21">
        <f>YEAR(Tabla1[[#This Row],[Fecha de recepción]])</f>
        <v>2018</v>
      </c>
    </row>
    <row r="150" spans="1:22" s="21" customFormat="1" ht="12.75" x14ac:dyDescent="0.25">
      <c r="A150" s="12" t="s">
        <v>9</v>
      </c>
      <c r="B150" s="18" t="s">
        <v>277</v>
      </c>
      <c r="C150" s="13" t="s">
        <v>26</v>
      </c>
      <c r="D150" s="14">
        <v>43287</v>
      </c>
      <c r="E150" s="1">
        <v>43312</v>
      </c>
      <c r="F150" s="29">
        <f>Tabla1[[#This Row],[Fecha de firma de Comparativo]]-Tabla1[[#This Row],[Fecha de recepción]]</f>
        <v>25</v>
      </c>
      <c r="G150" s="15" t="s">
        <v>440</v>
      </c>
      <c r="H150" s="16">
        <v>43289</v>
      </c>
      <c r="I150" s="16">
        <v>43295</v>
      </c>
      <c r="J150" s="21">
        <f>_xlfn.DAYS(Tabla1[[#This Row],[Fecha de Aprobación]],Tabla1[[#This Row],[Fecha de creación]])</f>
        <v>6</v>
      </c>
      <c r="K150" s="1">
        <v>43344</v>
      </c>
      <c r="L150" s="1">
        <v>43306</v>
      </c>
      <c r="M150" s="1">
        <v>43310</v>
      </c>
      <c r="N150" s="2">
        <f t="shared" si="4"/>
        <v>89</v>
      </c>
      <c r="O150" s="30" t="s">
        <v>88</v>
      </c>
      <c r="P150" s="34" t="s">
        <v>80</v>
      </c>
      <c r="Q150" s="19" t="s">
        <v>109</v>
      </c>
      <c r="R150" s="18" t="s">
        <v>29</v>
      </c>
      <c r="S150" s="21">
        <f>_xlfn.DAYS(Tabla1[[#This Row],[Fecha Real de llegada a almacén/Obra]],Tabla1[[#This Row],[Fecha de recepción]])</f>
        <v>23</v>
      </c>
      <c r="T150" s="21">
        <f>_xlfn.DAYS(Tabla1[[#This Row],[Fecha de creación]],Tabla1[[#This Row],[Fecha de recepción]])</f>
        <v>2</v>
      </c>
      <c r="U150" s="21" t="str">
        <f>VLOOKUP(MONTH(Tabla1[[#This Row],[Fecha de recepción]]),Tabla2[],2,0)</f>
        <v>Jul</v>
      </c>
      <c r="V150" s="21">
        <f>YEAR(Tabla1[[#This Row],[Fecha de recepción]])</f>
        <v>2018</v>
      </c>
    </row>
    <row r="151" spans="1:22" s="21" customFormat="1" ht="12.75" x14ac:dyDescent="0.25">
      <c r="A151" s="12" t="s">
        <v>9</v>
      </c>
      <c r="B151" s="18" t="s">
        <v>278</v>
      </c>
      <c r="C151" s="13" t="s">
        <v>27</v>
      </c>
      <c r="D151" s="14">
        <v>43179</v>
      </c>
      <c r="E151" s="1">
        <v>43197</v>
      </c>
      <c r="F151" s="29">
        <f>Tabla1[[#This Row],[Fecha de firma de Comparativo]]-Tabla1[[#This Row],[Fecha de recepción]]</f>
        <v>18</v>
      </c>
      <c r="G151" s="15" t="s">
        <v>441</v>
      </c>
      <c r="H151" s="16">
        <v>43181</v>
      </c>
      <c r="I151" s="16">
        <v>43186</v>
      </c>
      <c r="J151" s="21">
        <f>_xlfn.DAYS(Tabla1[[#This Row],[Fecha de Aprobación]],Tabla1[[#This Row],[Fecha de creación]])</f>
        <v>5</v>
      </c>
      <c r="K151" s="1">
        <v>43223</v>
      </c>
      <c r="L151" s="1">
        <v>43221</v>
      </c>
      <c r="M151" s="1">
        <v>43210</v>
      </c>
      <c r="N151" s="2">
        <f t="shared" si="4"/>
        <v>174</v>
      </c>
      <c r="O151" s="30" t="s">
        <v>89</v>
      </c>
      <c r="P151" s="34" t="s">
        <v>81</v>
      </c>
      <c r="Q151" s="19" t="s">
        <v>110</v>
      </c>
      <c r="R151" s="18" t="s">
        <v>28</v>
      </c>
      <c r="S151" s="21">
        <f>_xlfn.DAYS(Tabla1[[#This Row],[Fecha Real de llegada a almacén/Obra]],Tabla1[[#This Row],[Fecha de recepción]])</f>
        <v>31</v>
      </c>
      <c r="T151" s="21">
        <f>_xlfn.DAYS(Tabla1[[#This Row],[Fecha de creación]],Tabla1[[#This Row],[Fecha de recepción]])</f>
        <v>2</v>
      </c>
      <c r="U151" s="21" t="str">
        <f>VLOOKUP(MONTH(Tabla1[[#This Row],[Fecha de recepción]]),Tabla2[],2,0)</f>
        <v>Mar</v>
      </c>
      <c r="V151" s="21">
        <f>YEAR(Tabla1[[#This Row],[Fecha de recepción]])</f>
        <v>2018</v>
      </c>
    </row>
    <row r="152" spans="1:22" s="21" customFormat="1" ht="12.75" x14ac:dyDescent="0.25">
      <c r="A152" s="12" t="s">
        <v>14</v>
      </c>
      <c r="B152" s="18" t="s">
        <v>279</v>
      </c>
      <c r="C152" s="13" t="s">
        <v>10</v>
      </c>
      <c r="D152" s="14">
        <v>43181</v>
      </c>
      <c r="E152" s="1">
        <v>43209</v>
      </c>
      <c r="F152" s="29">
        <f>Tabla1[[#This Row],[Fecha de firma de Comparativo]]-Tabla1[[#This Row],[Fecha de recepción]]</f>
        <v>28</v>
      </c>
      <c r="G152" s="15" t="s">
        <v>442</v>
      </c>
      <c r="H152" s="16">
        <v>43185</v>
      </c>
      <c r="I152" s="16">
        <v>43193</v>
      </c>
      <c r="J152" s="21">
        <f>_xlfn.DAYS(Tabla1[[#This Row],[Fecha de Aprobación]],Tabla1[[#This Row],[Fecha de creación]])</f>
        <v>8</v>
      </c>
      <c r="K152" s="1">
        <v>43204</v>
      </c>
      <c r="L152" s="1">
        <v>43234</v>
      </c>
      <c r="M152" s="1">
        <v>43218</v>
      </c>
      <c r="N152" s="2">
        <f t="shared" si="4"/>
        <v>161</v>
      </c>
      <c r="O152" s="30" t="s">
        <v>90</v>
      </c>
      <c r="P152" s="31" t="s">
        <v>58</v>
      </c>
      <c r="Q152" s="19" t="s">
        <v>105</v>
      </c>
      <c r="R152" s="18" t="s">
        <v>28</v>
      </c>
      <c r="S152" s="21">
        <f>_xlfn.DAYS(Tabla1[[#This Row],[Fecha Real de llegada a almacén/Obra]],Tabla1[[#This Row],[Fecha de recepción]])</f>
        <v>37</v>
      </c>
      <c r="T152" s="21">
        <f>_xlfn.DAYS(Tabla1[[#This Row],[Fecha de creación]],Tabla1[[#This Row],[Fecha de recepción]])</f>
        <v>4</v>
      </c>
      <c r="U152" s="21" t="str">
        <f>VLOOKUP(MONTH(Tabla1[[#This Row],[Fecha de recepción]]),Tabla2[],2,0)</f>
        <v>Mar</v>
      </c>
      <c r="V152" s="21">
        <f>YEAR(Tabla1[[#This Row],[Fecha de recepción]])</f>
        <v>2018</v>
      </c>
    </row>
    <row r="153" spans="1:22" s="21" customFormat="1" ht="12.75" x14ac:dyDescent="0.25">
      <c r="A153" s="12" t="s">
        <v>14</v>
      </c>
      <c r="B153" s="18" t="s">
        <v>280</v>
      </c>
      <c r="C153" s="13" t="s">
        <v>32</v>
      </c>
      <c r="D153" s="14">
        <v>43541</v>
      </c>
      <c r="E153" s="1">
        <v>43587</v>
      </c>
      <c r="F153" s="29">
        <f>Tabla1[[#This Row],[Fecha de firma de Comparativo]]-Tabla1[[#This Row],[Fecha de recepción]]</f>
        <v>46</v>
      </c>
      <c r="G153" s="15" t="s">
        <v>443</v>
      </c>
      <c r="H153" s="16">
        <v>43549</v>
      </c>
      <c r="I153" s="16">
        <v>43557</v>
      </c>
      <c r="J153" s="21">
        <f>_xlfn.DAYS(Tabla1[[#This Row],[Fecha de Aprobación]],Tabla1[[#This Row],[Fecha de creación]])</f>
        <v>8</v>
      </c>
      <c r="K153" s="1">
        <v>43598</v>
      </c>
      <c r="L153" s="1">
        <v>43600</v>
      </c>
      <c r="M153" s="1">
        <v>43577</v>
      </c>
      <c r="N153" s="2">
        <f t="shared" si="4"/>
        <v>-205</v>
      </c>
      <c r="O153" s="30" t="s">
        <v>91</v>
      </c>
      <c r="P153" s="31" t="s">
        <v>59</v>
      </c>
      <c r="Q153" s="19" t="s">
        <v>106</v>
      </c>
      <c r="R153" s="18" t="s">
        <v>28</v>
      </c>
      <c r="S153" s="21">
        <f>_xlfn.DAYS(Tabla1[[#This Row],[Fecha Real de llegada a almacén/Obra]],Tabla1[[#This Row],[Fecha de recepción]])</f>
        <v>36</v>
      </c>
      <c r="T153" s="21">
        <f>_xlfn.DAYS(Tabla1[[#This Row],[Fecha de creación]],Tabla1[[#This Row],[Fecha de recepción]])</f>
        <v>8</v>
      </c>
      <c r="U153" s="21" t="str">
        <f>VLOOKUP(MONTH(Tabla1[[#This Row],[Fecha de recepción]]),Tabla2[],2,0)</f>
        <v>Mar</v>
      </c>
      <c r="V153" s="21">
        <f>YEAR(Tabla1[[#This Row],[Fecha de recepción]])</f>
        <v>2019</v>
      </c>
    </row>
    <row r="154" spans="1:22" s="21" customFormat="1" ht="12.75" x14ac:dyDescent="0.25">
      <c r="A154" s="12" t="s">
        <v>14</v>
      </c>
      <c r="B154" s="18" t="s">
        <v>281</v>
      </c>
      <c r="C154" s="13" t="s">
        <v>10</v>
      </c>
      <c r="D154" s="14">
        <v>43262</v>
      </c>
      <c r="E154" s="1">
        <v>43322</v>
      </c>
      <c r="F154" s="29">
        <f>Tabla1[[#This Row],[Fecha de firma de Comparativo]]-Tabla1[[#This Row],[Fecha de recepción]]</f>
        <v>60</v>
      </c>
      <c r="G154" s="15" t="s">
        <v>444</v>
      </c>
      <c r="H154" s="16">
        <v>43272</v>
      </c>
      <c r="I154" s="16">
        <v>43281</v>
      </c>
      <c r="J154" s="21">
        <f>_xlfn.DAYS(Tabla1[[#This Row],[Fecha de Aprobación]],Tabla1[[#This Row],[Fecha de creación]])</f>
        <v>9</v>
      </c>
      <c r="K154" s="1">
        <v>43274</v>
      </c>
      <c r="L154" s="1">
        <v>43284</v>
      </c>
      <c r="M154" s="1">
        <v>43311</v>
      </c>
      <c r="N154" s="2">
        <f t="shared" si="4"/>
        <v>111</v>
      </c>
      <c r="O154" s="30" t="s">
        <v>92</v>
      </c>
      <c r="P154" s="31" t="s">
        <v>60</v>
      </c>
      <c r="Q154" s="19" t="s">
        <v>107</v>
      </c>
      <c r="R154" s="18" t="s">
        <v>28</v>
      </c>
      <c r="S154" s="21">
        <f>_xlfn.DAYS(Tabla1[[#This Row],[Fecha Real de llegada a almacén/Obra]],Tabla1[[#This Row],[Fecha de recepción]])</f>
        <v>49</v>
      </c>
      <c r="T154" s="21">
        <f>_xlfn.DAYS(Tabla1[[#This Row],[Fecha de creación]],Tabla1[[#This Row],[Fecha de recepción]])</f>
        <v>10</v>
      </c>
      <c r="U154" s="21" t="str">
        <f>VLOOKUP(MONTH(Tabla1[[#This Row],[Fecha de recepción]]),Tabla2[],2,0)</f>
        <v>Jun</v>
      </c>
      <c r="V154" s="21">
        <f>YEAR(Tabla1[[#This Row],[Fecha de recepción]])</f>
        <v>2018</v>
      </c>
    </row>
    <row r="155" spans="1:22" s="21" customFormat="1" ht="12.75" x14ac:dyDescent="0.25">
      <c r="A155" s="12" t="s">
        <v>14</v>
      </c>
      <c r="B155" s="18" t="s">
        <v>282</v>
      </c>
      <c r="C155" s="13" t="s">
        <v>12</v>
      </c>
      <c r="D155" s="14">
        <v>43242</v>
      </c>
      <c r="E155" s="1">
        <v>43260</v>
      </c>
      <c r="F155" s="29">
        <f>Tabla1[[#This Row],[Fecha de firma de Comparativo]]-Tabla1[[#This Row],[Fecha de recepción]]</f>
        <v>18</v>
      </c>
      <c r="G155" s="15" t="s">
        <v>445</v>
      </c>
      <c r="H155" s="16">
        <v>43248</v>
      </c>
      <c r="I155" s="16">
        <v>43256</v>
      </c>
      <c r="J155" s="21">
        <f>_xlfn.DAYS(Tabla1[[#This Row],[Fecha de Aprobación]],Tabla1[[#This Row],[Fecha de creación]])</f>
        <v>8</v>
      </c>
      <c r="K155" s="1">
        <v>43256</v>
      </c>
      <c r="L155" s="1">
        <v>43271</v>
      </c>
      <c r="M155" s="1">
        <v>43279</v>
      </c>
      <c r="N155" s="2">
        <f t="shared" si="4"/>
        <v>124</v>
      </c>
      <c r="O155" s="30" t="s">
        <v>93</v>
      </c>
      <c r="P155" s="31" t="s">
        <v>61</v>
      </c>
      <c r="Q155" s="19" t="s">
        <v>108</v>
      </c>
      <c r="R155" s="18" t="s">
        <v>11</v>
      </c>
      <c r="S155" s="21">
        <f>_xlfn.DAYS(Tabla1[[#This Row],[Fecha Real de llegada a almacén/Obra]],Tabla1[[#This Row],[Fecha de recepción]])</f>
        <v>37</v>
      </c>
      <c r="T155" s="21">
        <f>_xlfn.DAYS(Tabla1[[#This Row],[Fecha de creación]],Tabla1[[#This Row],[Fecha de recepción]])</f>
        <v>6</v>
      </c>
      <c r="U155" s="21" t="str">
        <f>VLOOKUP(MONTH(Tabla1[[#This Row],[Fecha de recepción]]),Tabla2[],2,0)</f>
        <v>May</v>
      </c>
      <c r="V155" s="21">
        <f>YEAR(Tabla1[[#This Row],[Fecha de recepción]])</f>
        <v>2018</v>
      </c>
    </row>
    <row r="156" spans="1:22" s="21" customFormat="1" ht="12.75" x14ac:dyDescent="0.25">
      <c r="A156" s="12" t="s">
        <v>14</v>
      </c>
      <c r="B156" s="18" t="s">
        <v>283</v>
      </c>
      <c r="C156" s="3" t="s">
        <v>13</v>
      </c>
      <c r="D156" s="14">
        <v>43280</v>
      </c>
      <c r="E156" s="1">
        <v>43335</v>
      </c>
      <c r="F156" s="29">
        <f>Tabla1[[#This Row],[Fecha de firma de Comparativo]]-Tabla1[[#This Row],[Fecha de recepción]]</f>
        <v>55</v>
      </c>
      <c r="G156" s="15" t="s">
        <v>446</v>
      </c>
      <c r="H156" s="16">
        <v>43287</v>
      </c>
      <c r="I156" s="16">
        <v>43295</v>
      </c>
      <c r="J156" s="21">
        <f>_xlfn.DAYS(Tabla1[[#This Row],[Fecha de Aprobación]],Tabla1[[#This Row],[Fecha de creación]])</f>
        <v>8</v>
      </c>
      <c r="K156" s="1">
        <v>43324</v>
      </c>
      <c r="L156" s="1">
        <v>43322</v>
      </c>
      <c r="M156" s="1">
        <v>43312</v>
      </c>
      <c r="N156" s="2">
        <f t="shared" si="4"/>
        <v>73</v>
      </c>
      <c r="O156" s="30" t="s">
        <v>94</v>
      </c>
      <c r="P156" s="31" t="s">
        <v>62</v>
      </c>
      <c r="Q156" s="19" t="s">
        <v>109</v>
      </c>
      <c r="R156" s="18" t="s">
        <v>11</v>
      </c>
      <c r="S156" s="21">
        <f>_xlfn.DAYS(Tabla1[[#This Row],[Fecha Real de llegada a almacén/Obra]],Tabla1[[#This Row],[Fecha de recepción]])</f>
        <v>32</v>
      </c>
      <c r="T156" s="21">
        <f>_xlfn.DAYS(Tabla1[[#This Row],[Fecha de creación]],Tabla1[[#This Row],[Fecha de recepción]])</f>
        <v>7</v>
      </c>
      <c r="U156" s="21" t="str">
        <f>VLOOKUP(MONTH(Tabla1[[#This Row],[Fecha de recepción]]),Tabla2[],2,0)</f>
        <v>Jun</v>
      </c>
      <c r="V156" s="21">
        <f>YEAR(Tabla1[[#This Row],[Fecha de recepción]])</f>
        <v>2018</v>
      </c>
    </row>
    <row r="157" spans="1:22" s="21" customFormat="1" ht="12.75" x14ac:dyDescent="0.25">
      <c r="A157" s="12" t="s">
        <v>14</v>
      </c>
      <c r="B157" s="18" t="s">
        <v>284</v>
      </c>
      <c r="C157" s="13" t="s">
        <v>15</v>
      </c>
      <c r="D157" s="14">
        <v>43426</v>
      </c>
      <c r="E157" s="1">
        <v>43471</v>
      </c>
      <c r="F157" s="29">
        <f>Tabla1[[#This Row],[Fecha de firma de Comparativo]]-Tabla1[[#This Row],[Fecha de recepción]]</f>
        <v>45</v>
      </c>
      <c r="G157" s="15" t="s">
        <v>447</v>
      </c>
      <c r="H157" s="16">
        <v>43434</v>
      </c>
      <c r="I157" s="16">
        <v>43441</v>
      </c>
      <c r="J157" s="21">
        <f>_xlfn.DAYS(Tabla1[[#This Row],[Fecha de Aprobación]],Tabla1[[#This Row],[Fecha de creación]])</f>
        <v>7</v>
      </c>
      <c r="K157" s="1">
        <v>43449</v>
      </c>
      <c r="L157" s="1">
        <v>43484</v>
      </c>
      <c r="M157" s="1">
        <v>43471</v>
      </c>
      <c r="N157" s="2">
        <f t="shared" si="4"/>
        <v>-89</v>
      </c>
      <c r="O157" s="30" t="s">
        <v>95</v>
      </c>
      <c r="P157" s="31" t="s">
        <v>63</v>
      </c>
      <c r="Q157" s="19" t="s">
        <v>110</v>
      </c>
      <c r="R157" s="18" t="s">
        <v>11</v>
      </c>
      <c r="S157" s="21">
        <f>_xlfn.DAYS(Tabla1[[#This Row],[Fecha Real de llegada a almacén/Obra]],Tabla1[[#This Row],[Fecha de recepción]])</f>
        <v>45</v>
      </c>
      <c r="T157" s="21">
        <f>_xlfn.DAYS(Tabla1[[#This Row],[Fecha de creación]],Tabla1[[#This Row],[Fecha de recepción]])</f>
        <v>8</v>
      </c>
      <c r="U157" s="21" t="str">
        <f>VLOOKUP(MONTH(Tabla1[[#This Row],[Fecha de recepción]]),Tabla2[],2,0)</f>
        <v>Nov</v>
      </c>
      <c r="V157" s="21">
        <f>YEAR(Tabla1[[#This Row],[Fecha de recepción]])</f>
        <v>2018</v>
      </c>
    </row>
    <row r="158" spans="1:22" s="21" customFormat="1" ht="12.75" x14ac:dyDescent="0.25">
      <c r="A158" s="12" t="s">
        <v>14</v>
      </c>
      <c r="B158" s="18" t="s">
        <v>285</v>
      </c>
      <c r="C158" s="13" t="s">
        <v>16</v>
      </c>
      <c r="D158" s="14">
        <v>43516</v>
      </c>
      <c r="E158" s="1">
        <v>43574</v>
      </c>
      <c r="F158" s="29">
        <f>Tabla1[[#This Row],[Fecha de firma de Comparativo]]-Tabla1[[#This Row],[Fecha de recepción]]</f>
        <v>58</v>
      </c>
      <c r="G158" s="15" t="s">
        <v>448</v>
      </c>
      <c r="H158" s="16">
        <v>43525</v>
      </c>
      <c r="I158" s="16">
        <v>43531</v>
      </c>
      <c r="J158" s="21">
        <f>_xlfn.DAYS(Tabla1[[#This Row],[Fecha de Aprobación]],Tabla1[[#This Row],[Fecha de creación]])</f>
        <v>6</v>
      </c>
      <c r="K158" s="1">
        <v>43565</v>
      </c>
      <c r="L158" s="1">
        <v>43535</v>
      </c>
      <c r="M158" s="1">
        <v>43555</v>
      </c>
      <c r="N158" s="2">
        <f t="shared" si="4"/>
        <v>-140</v>
      </c>
      <c r="O158" s="30" t="s">
        <v>96</v>
      </c>
      <c r="P158" s="31" t="s">
        <v>64</v>
      </c>
      <c r="Q158" s="19" t="s">
        <v>105</v>
      </c>
      <c r="R158" s="18" t="s">
        <v>11</v>
      </c>
      <c r="S158" s="21">
        <f>_xlfn.DAYS(Tabla1[[#This Row],[Fecha Real de llegada a almacén/Obra]],Tabla1[[#This Row],[Fecha de recepción]])</f>
        <v>39</v>
      </c>
      <c r="T158" s="21">
        <f>_xlfn.DAYS(Tabla1[[#This Row],[Fecha de creación]],Tabla1[[#This Row],[Fecha de recepción]])</f>
        <v>9</v>
      </c>
      <c r="U158" s="21" t="str">
        <f>VLOOKUP(MONTH(Tabla1[[#This Row],[Fecha de recepción]]),Tabla2[],2,0)</f>
        <v>Feb</v>
      </c>
      <c r="V158" s="21">
        <f>YEAR(Tabla1[[#This Row],[Fecha de recepción]])</f>
        <v>2019</v>
      </c>
    </row>
    <row r="159" spans="1:22" s="21" customFormat="1" ht="12.75" x14ac:dyDescent="0.25">
      <c r="A159" s="12" t="s">
        <v>14</v>
      </c>
      <c r="B159" s="18" t="s">
        <v>286</v>
      </c>
      <c r="C159" s="13" t="s">
        <v>17</v>
      </c>
      <c r="D159" s="14">
        <v>43336</v>
      </c>
      <c r="E159" s="1">
        <v>43380</v>
      </c>
      <c r="F159" s="29">
        <f>Tabla1[[#This Row],[Fecha de firma de Comparativo]]-Tabla1[[#This Row],[Fecha de recepción]]</f>
        <v>44</v>
      </c>
      <c r="G159" s="15" t="s">
        <v>449</v>
      </c>
      <c r="H159" s="16">
        <v>43339</v>
      </c>
      <c r="I159" s="16">
        <v>43346</v>
      </c>
      <c r="J159" s="21">
        <f>_xlfn.DAYS(Tabla1[[#This Row],[Fecha de Aprobación]],Tabla1[[#This Row],[Fecha de creación]])</f>
        <v>7</v>
      </c>
      <c r="K159" s="1">
        <v>43376</v>
      </c>
      <c r="L159" s="1">
        <v>43347</v>
      </c>
      <c r="M159" s="1">
        <v>43376</v>
      </c>
      <c r="N159" s="2">
        <f t="shared" si="4"/>
        <v>48</v>
      </c>
      <c r="O159" s="30" t="s">
        <v>97</v>
      </c>
      <c r="P159" s="31" t="s">
        <v>65</v>
      </c>
      <c r="Q159" s="19" t="s">
        <v>106</v>
      </c>
      <c r="R159" s="18" t="s">
        <v>11</v>
      </c>
      <c r="S159" s="21">
        <f>_xlfn.DAYS(Tabla1[[#This Row],[Fecha Real de llegada a almacén/Obra]],Tabla1[[#This Row],[Fecha de recepción]])</f>
        <v>40</v>
      </c>
      <c r="T159" s="21">
        <f>_xlfn.DAYS(Tabla1[[#This Row],[Fecha de creación]],Tabla1[[#This Row],[Fecha de recepción]])</f>
        <v>3</v>
      </c>
      <c r="U159" s="21" t="str">
        <f>VLOOKUP(MONTH(Tabla1[[#This Row],[Fecha de recepción]]),Tabla2[],2,0)</f>
        <v>Ago</v>
      </c>
      <c r="V159" s="21">
        <f>YEAR(Tabla1[[#This Row],[Fecha de recepción]])</f>
        <v>2018</v>
      </c>
    </row>
    <row r="160" spans="1:22" ht="12.75" x14ac:dyDescent="0.25">
      <c r="A160" s="12" t="s">
        <v>14</v>
      </c>
      <c r="B160" s="18" t="s">
        <v>287</v>
      </c>
      <c r="C160" s="13" t="s">
        <v>18</v>
      </c>
      <c r="D160" s="14">
        <v>43506</v>
      </c>
      <c r="E160" s="1">
        <v>43556</v>
      </c>
      <c r="F160" s="29">
        <f>Tabla1[[#This Row],[Fecha de firma de Comparativo]]-Tabla1[[#This Row],[Fecha de recepción]]</f>
        <v>50</v>
      </c>
      <c r="G160" s="15" t="s">
        <v>450</v>
      </c>
      <c r="H160" s="16">
        <v>43507</v>
      </c>
      <c r="I160" s="16">
        <v>43512</v>
      </c>
      <c r="J160" s="20">
        <f>_xlfn.DAYS(Tabla1[[#This Row],[Fecha de Aprobación]],Tabla1[[#This Row],[Fecha de creación]])</f>
        <v>5</v>
      </c>
      <c r="K160" s="1">
        <v>43520</v>
      </c>
      <c r="L160" s="1">
        <v>43528</v>
      </c>
      <c r="M160" s="1">
        <v>43535</v>
      </c>
      <c r="N160" s="2">
        <f t="shared" si="4"/>
        <v>-133</v>
      </c>
      <c r="O160" s="31" t="s">
        <v>98</v>
      </c>
      <c r="P160" s="34" t="s">
        <v>66</v>
      </c>
      <c r="Q160" s="19" t="s">
        <v>107</v>
      </c>
      <c r="R160" s="18" t="s">
        <v>28</v>
      </c>
      <c r="S160" s="20">
        <f>_xlfn.DAYS(Tabla1[[#This Row],[Fecha Real de llegada a almacén/Obra]],Tabla1[[#This Row],[Fecha de recepción]])</f>
        <v>29</v>
      </c>
      <c r="T160" s="20">
        <f>_xlfn.DAYS(Tabla1[[#This Row],[Fecha de creación]],Tabla1[[#This Row],[Fecha de recepción]])</f>
        <v>1</v>
      </c>
      <c r="U160" s="20" t="str">
        <f>VLOOKUP(MONTH(Tabla1[[#This Row],[Fecha de recepción]]),Tabla2[],2,0)</f>
        <v>Feb</v>
      </c>
      <c r="V160" s="20">
        <f>YEAR(Tabla1[[#This Row],[Fecha de recepción]])</f>
        <v>2019</v>
      </c>
    </row>
    <row r="161" spans="1:22" ht="12.75" x14ac:dyDescent="0.25">
      <c r="A161" s="12" t="s">
        <v>14</v>
      </c>
      <c r="B161" s="18" t="s">
        <v>193</v>
      </c>
      <c r="C161" s="13" t="s">
        <v>19</v>
      </c>
      <c r="D161" s="14">
        <v>43434</v>
      </c>
      <c r="E161" s="1">
        <v>43448</v>
      </c>
      <c r="F161" s="29">
        <f>Tabla1[[#This Row],[Fecha de firma de Comparativo]]-Tabla1[[#This Row],[Fecha de recepción]]</f>
        <v>14</v>
      </c>
      <c r="G161" s="15" t="s">
        <v>451</v>
      </c>
      <c r="H161" s="16">
        <v>43436</v>
      </c>
      <c r="I161" s="16">
        <v>43441</v>
      </c>
      <c r="J161" s="20">
        <f>_xlfn.DAYS(Tabla1[[#This Row],[Fecha de Aprobación]],Tabla1[[#This Row],[Fecha de creación]])</f>
        <v>5</v>
      </c>
      <c r="K161" s="1">
        <v>43464</v>
      </c>
      <c r="L161" s="1">
        <v>43465</v>
      </c>
      <c r="M161" s="1">
        <v>43453</v>
      </c>
      <c r="N161" s="2">
        <f t="shared" si="4"/>
        <v>-70</v>
      </c>
      <c r="O161" s="31" t="s">
        <v>99</v>
      </c>
      <c r="P161" s="31" t="s">
        <v>67</v>
      </c>
      <c r="Q161" s="19" t="s">
        <v>108</v>
      </c>
      <c r="R161" s="18" t="s">
        <v>11</v>
      </c>
      <c r="S161" s="20">
        <f>_xlfn.DAYS(Tabla1[[#This Row],[Fecha Real de llegada a almacén/Obra]],Tabla1[[#This Row],[Fecha de recepción]])</f>
        <v>19</v>
      </c>
      <c r="T161" s="20">
        <f>_xlfn.DAYS(Tabla1[[#This Row],[Fecha de creación]],Tabla1[[#This Row],[Fecha de recepción]])</f>
        <v>2</v>
      </c>
      <c r="U161" s="20" t="str">
        <f>VLOOKUP(MONTH(Tabla1[[#This Row],[Fecha de recepción]]),Tabla2[],2,0)</f>
        <v>Nov</v>
      </c>
      <c r="V161" s="20">
        <f>YEAR(Tabla1[[#This Row],[Fecha de recepción]])</f>
        <v>2018</v>
      </c>
    </row>
    <row r="162" spans="1:22" ht="12.75" x14ac:dyDescent="0.25">
      <c r="A162" s="12" t="s">
        <v>14</v>
      </c>
      <c r="B162" s="18" t="s">
        <v>235</v>
      </c>
      <c r="C162" s="13" t="s">
        <v>20</v>
      </c>
      <c r="D162" s="14">
        <v>43324</v>
      </c>
      <c r="E162" s="1">
        <v>43381</v>
      </c>
      <c r="F162" s="29">
        <f>Tabla1[[#This Row],[Fecha de firma de Comparativo]]-Tabla1[[#This Row],[Fecha de recepción]]</f>
        <v>57</v>
      </c>
      <c r="G162" s="15" t="s">
        <v>452</v>
      </c>
      <c r="H162" s="16">
        <v>43325</v>
      </c>
      <c r="I162" s="16">
        <v>43330</v>
      </c>
      <c r="J162" s="20">
        <f>_xlfn.DAYS(Tabla1[[#This Row],[Fecha de Aprobación]],Tabla1[[#This Row],[Fecha de creación]])</f>
        <v>5</v>
      </c>
      <c r="K162" s="1">
        <v>43358</v>
      </c>
      <c r="L162" s="1">
        <v>43338</v>
      </c>
      <c r="M162" s="1">
        <v>43356</v>
      </c>
      <c r="N162" s="2">
        <f t="shared" ref="N162:N169" si="5">$M$2-L162</f>
        <v>57</v>
      </c>
      <c r="O162" s="30" t="s">
        <v>100</v>
      </c>
      <c r="P162" s="31" t="s">
        <v>82</v>
      </c>
      <c r="Q162" s="19" t="s">
        <v>109</v>
      </c>
      <c r="R162" s="18" t="s">
        <v>11</v>
      </c>
      <c r="S162" s="20">
        <f>_xlfn.DAYS(Tabla1[[#This Row],[Fecha Real de llegada a almacén/Obra]],Tabla1[[#This Row],[Fecha de recepción]])</f>
        <v>32</v>
      </c>
      <c r="T162" s="20">
        <f>_xlfn.DAYS(Tabla1[[#This Row],[Fecha de creación]],Tabla1[[#This Row],[Fecha de recepción]])</f>
        <v>1</v>
      </c>
      <c r="U162" s="20" t="str">
        <f>VLOOKUP(MONTH(Tabla1[[#This Row],[Fecha de recepción]]),Tabla2[],2,0)</f>
        <v>Ago</v>
      </c>
      <c r="V162" s="20">
        <f>YEAR(Tabla1[[#This Row],[Fecha de recepción]])</f>
        <v>2018</v>
      </c>
    </row>
    <row r="163" spans="1:22" s="21" customFormat="1" ht="12.75" x14ac:dyDescent="0.25">
      <c r="A163" s="12" t="s">
        <v>23</v>
      </c>
      <c r="B163" s="18" t="s">
        <v>288</v>
      </c>
      <c r="C163" s="13" t="s">
        <v>21</v>
      </c>
      <c r="D163" s="14">
        <v>43410</v>
      </c>
      <c r="E163" s="1">
        <v>43463</v>
      </c>
      <c r="F163" s="29">
        <f>Tabla1[[#This Row],[Fecha de firma de Comparativo]]-Tabla1[[#This Row],[Fecha de recepción]]</f>
        <v>53</v>
      </c>
      <c r="G163" s="15" t="s">
        <v>453</v>
      </c>
      <c r="H163" s="16">
        <v>43412</v>
      </c>
      <c r="I163" s="16">
        <v>43420</v>
      </c>
      <c r="J163" s="21">
        <f>_xlfn.DAYS(Tabla1[[#This Row],[Fecha de Aprobación]],Tabla1[[#This Row],[Fecha de creación]])</f>
        <v>8</v>
      </c>
      <c r="K163" s="1">
        <v>43441</v>
      </c>
      <c r="L163" s="1">
        <v>43467</v>
      </c>
      <c r="M163" s="1">
        <v>43439</v>
      </c>
      <c r="N163" s="2">
        <f t="shared" si="5"/>
        <v>-72</v>
      </c>
      <c r="O163" s="30" t="s">
        <v>101</v>
      </c>
      <c r="P163" s="31" t="s">
        <v>68</v>
      </c>
      <c r="Q163" s="19" t="s">
        <v>110</v>
      </c>
      <c r="R163" s="18" t="s">
        <v>28</v>
      </c>
      <c r="S163" s="21">
        <f>_xlfn.DAYS(Tabla1[[#This Row],[Fecha Real de llegada a almacén/Obra]],Tabla1[[#This Row],[Fecha de recepción]])</f>
        <v>29</v>
      </c>
      <c r="T163" s="21">
        <f>_xlfn.DAYS(Tabla1[[#This Row],[Fecha de creación]],Tabla1[[#This Row],[Fecha de recepción]])</f>
        <v>2</v>
      </c>
      <c r="U163" s="21" t="str">
        <f>VLOOKUP(MONTH(Tabla1[[#This Row],[Fecha de recepción]]),Tabla2[],2,0)</f>
        <v>Nov</v>
      </c>
      <c r="V163" s="21">
        <f>YEAR(Tabla1[[#This Row],[Fecha de recepción]])</f>
        <v>2018</v>
      </c>
    </row>
    <row r="164" spans="1:22" ht="12.75" x14ac:dyDescent="0.25">
      <c r="A164" s="12" t="s">
        <v>25</v>
      </c>
      <c r="B164" s="18" t="s">
        <v>289</v>
      </c>
      <c r="C164" s="13" t="s">
        <v>22</v>
      </c>
      <c r="D164" s="14">
        <v>43408</v>
      </c>
      <c r="E164" s="1">
        <v>43449</v>
      </c>
      <c r="F164" s="29">
        <f>Tabla1[[#This Row],[Fecha de firma de Comparativo]]-Tabla1[[#This Row],[Fecha de recepción]]</f>
        <v>41</v>
      </c>
      <c r="G164" s="15" t="s">
        <v>454</v>
      </c>
      <c r="H164" s="16">
        <v>43411</v>
      </c>
      <c r="I164" s="16">
        <v>43421</v>
      </c>
      <c r="J164" s="20">
        <f>_xlfn.DAYS(Tabla1[[#This Row],[Fecha de Aprobación]],Tabla1[[#This Row],[Fecha de creación]])</f>
        <v>10</v>
      </c>
      <c r="K164" s="1">
        <v>43423</v>
      </c>
      <c r="L164" s="1">
        <v>43452</v>
      </c>
      <c r="M164" s="1">
        <v>43449</v>
      </c>
      <c r="N164" s="2">
        <f t="shared" si="5"/>
        <v>-57</v>
      </c>
      <c r="O164" s="30" t="s">
        <v>84</v>
      </c>
      <c r="P164" s="31" t="s">
        <v>69</v>
      </c>
      <c r="Q164" s="19" t="s">
        <v>105</v>
      </c>
      <c r="R164" s="18" t="s">
        <v>28</v>
      </c>
      <c r="S164" s="20">
        <f>_xlfn.DAYS(Tabla1[[#This Row],[Fecha Real de llegada a almacén/Obra]],Tabla1[[#This Row],[Fecha de recepción]])</f>
        <v>41</v>
      </c>
      <c r="T164" s="20">
        <f>_xlfn.DAYS(Tabla1[[#This Row],[Fecha de creación]],Tabla1[[#This Row],[Fecha de recepción]])</f>
        <v>3</v>
      </c>
      <c r="U164" s="20" t="str">
        <f>VLOOKUP(MONTH(Tabla1[[#This Row],[Fecha de recepción]]),Tabla2[],2,0)</f>
        <v>Nov</v>
      </c>
      <c r="V164" s="20">
        <f>YEAR(Tabla1[[#This Row],[Fecha de recepción]])</f>
        <v>2018</v>
      </c>
    </row>
    <row r="165" spans="1:22" ht="12.75" x14ac:dyDescent="0.25">
      <c r="A165" s="12" t="s">
        <v>25</v>
      </c>
      <c r="B165" s="18" t="s">
        <v>290</v>
      </c>
      <c r="C165" s="13" t="s">
        <v>30</v>
      </c>
      <c r="D165" s="14">
        <v>43116</v>
      </c>
      <c r="E165" s="1">
        <v>43141</v>
      </c>
      <c r="F165" s="29">
        <f>Tabla1[[#This Row],[Fecha de firma de Comparativo]]-Tabla1[[#This Row],[Fecha de recepción]]</f>
        <v>25</v>
      </c>
      <c r="G165" s="15" t="s">
        <v>455</v>
      </c>
      <c r="H165" s="16">
        <v>43122</v>
      </c>
      <c r="I165" s="16">
        <v>43130</v>
      </c>
      <c r="J165" s="20">
        <f>_xlfn.DAYS(Tabla1[[#This Row],[Fecha de Aprobación]],Tabla1[[#This Row],[Fecha de creación]])</f>
        <v>8</v>
      </c>
      <c r="K165" s="1">
        <v>43168</v>
      </c>
      <c r="L165" s="1">
        <v>43162</v>
      </c>
      <c r="M165" s="1">
        <v>43142</v>
      </c>
      <c r="N165" s="2">
        <f t="shared" si="5"/>
        <v>233</v>
      </c>
      <c r="O165" s="30" t="s">
        <v>85</v>
      </c>
      <c r="P165" s="31" t="s">
        <v>70</v>
      </c>
      <c r="Q165" s="19" t="s">
        <v>106</v>
      </c>
      <c r="R165" s="18" t="s">
        <v>29</v>
      </c>
      <c r="S165" s="20">
        <f>_xlfn.DAYS(Tabla1[[#This Row],[Fecha Real de llegada a almacén/Obra]],Tabla1[[#This Row],[Fecha de recepción]])</f>
        <v>26</v>
      </c>
      <c r="T165" s="20">
        <f>_xlfn.DAYS(Tabla1[[#This Row],[Fecha de creación]],Tabla1[[#This Row],[Fecha de recepción]])</f>
        <v>6</v>
      </c>
      <c r="U165" s="20" t="str">
        <f>VLOOKUP(MONTH(Tabla1[[#This Row],[Fecha de recepción]]),Tabla2[],2,0)</f>
        <v>Ene</v>
      </c>
      <c r="V165" s="20">
        <f>YEAR(Tabla1[[#This Row],[Fecha de recepción]])</f>
        <v>2018</v>
      </c>
    </row>
    <row r="166" spans="1:22" ht="12.75" x14ac:dyDescent="0.25">
      <c r="A166" s="12" t="s">
        <v>14</v>
      </c>
      <c r="B166" s="18" t="s">
        <v>265</v>
      </c>
      <c r="C166" s="13" t="s">
        <v>10</v>
      </c>
      <c r="D166" s="14">
        <v>43363</v>
      </c>
      <c r="E166" s="1">
        <v>43373</v>
      </c>
      <c r="F166" s="29">
        <f>Tabla1[[#This Row],[Fecha de firma de Comparativo]]-Tabla1[[#This Row],[Fecha de recepción]]</f>
        <v>10</v>
      </c>
      <c r="G166" s="15" t="s">
        <v>456</v>
      </c>
      <c r="H166" s="16">
        <v>43369</v>
      </c>
      <c r="I166" s="16">
        <v>43379</v>
      </c>
      <c r="J166" s="20">
        <f>_xlfn.DAYS(Tabla1[[#This Row],[Fecha de Aprobación]],Tabla1[[#This Row],[Fecha de creación]])</f>
        <v>10</v>
      </c>
      <c r="K166" s="1">
        <v>43376</v>
      </c>
      <c r="L166" s="1">
        <v>43373</v>
      </c>
      <c r="M166" s="1">
        <v>43394</v>
      </c>
      <c r="N166" s="2">
        <f t="shared" si="5"/>
        <v>22</v>
      </c>
      <c r="O166" s="30" t="s">
        <v>86</v>
      </c>
      <c r="P166" s="31" t="s">
        <v>71</v>
      </c>
      <c r="Q166" s="19" t="s">
        <v>107</v>
      </c>
      <c r="R166" s="18" t="s">
        <v>29</v>
      </c>
      <c r="S166" s="20">
        <f>_xlfn.DAYS(Tabla1[[#This Row],[Fecha Real de llegada a almacén/Obra]],Tabla1[[#This Row],[Fecha de recepción]])</f>
        <v>31</v>
      </c>
      <c r="T166" s="20">
        <f>_xlfn.DAYS(Tabla1[[#This Row],[Fecha de creación]],Tabla1[[#This Row],[Fecha de recepción]])</f>
        <v>6</v>
      </c>
      <c r="U166" s="20" t="str">
        <f>VLOOKUP(MONTH(Tabla1[[#This Row],[Fecha de recepción]]),Tabla2[],2,0)</f>
        <v>Set</v>
      </c>
      <c r="V166" s="20">
        <f>YEAR(Tabla1[[#This Row],[Fecha de recepción]])</f>
        <v>2018</v>
      </c>
    </row>
    <row r="167" spans="1:22" ht="12.75" x14ac:dyDescent="0.25">
      <c r="A167" s="12" t="s">
        <v>14</v>
      </c>
      <c r="B167" s="18" t="s">
        <v>291</v>
      </c>
      <c r="C167" s="13" t="s">
        <v>31</v>
      </c>
      <c r="D167" s="14">
        <v>43197</v>
      </c>
      <c r="E167" s="1">
        <v>43233</v>
      </c>
      <c r="F167" s="29">
        <f>Tabla1[[#This Row],[Fecha de firma de Comparativo]]-Tabla1[[#This Row],[Fecha de recepción]]</f>
        <v>36</v>
      </c>
      <c r="G167" s="15" t="s">
        <v>457</v>
      </c>
      <c r="H167" s="16">
        <v>43200</v>
      </c>
      <c r="I167" s="16">
        <v>43205</v>
      </c>
      <c r="J167" s="20">
        <f>_xlfn.DAYS(Tabla1[[#This Row],[Fecha de Aprobación]],Tabla1[[#This Row],[Fecha de creación]])</f>
        <v>5</v>
      </c>
      <c r="K167" s="1">
        <v>43248</v>
      </c>
      <c r="L167" s="1">
        <v>43208</v>
      </c>
      <c r="M167" s="1">
        <v>43216</v>
      </c>
      <c r="N167" s="2">
        <f t="shared" si="5"/>
        <v>187</v>
      </c>
      <c r="O167" s="31" t="s">
        <v>87</v>
      </c>
      <c r="P167" s="31" t="s">
        <v>72</v>
      </c>
      <c r="Q167" s="19" t="s">
        <v>108</v>
      </c>
      <c r="R167" s="18" t="s">
        <v>29</v>
      </c>
      <c r="S167" s="20">
        <f>_xlfn.DAYS(Tabla1[[#This Row],[Fecha Real de llegada a almacén/Obra]],Tabla1[[#This Row],[Fecha de recepción]])</f>
        <v>19</v>
      </c>
      <c r="T167" s="20">
        <f>_xlfn.DAYS(Tabla1[[#This Row],[Fecha de creación]],Tabla1[[#This Row],[Fecha de recepción]])</f>
        <v>3</v>
      </c>
      <c r="U167" s="20" t="str">
        <f>VLOOKUP(MONTH(Tabla1[[#This Row],[Fecha de recepción]]),Tabla2[],2,0)</f>
        <v>Abr</v>
      </c>
      <c r="V167" s="20">
        <f>YEAR(Tabla1[[#This Row],[Fecha de recepción]])</f>
        <v>2018</v>
      </c>
    </row>
    <row r="168" spans="1:22" s="21" customFormat="1" ht="12.75" x14ac:dyDescent="0.25">
      <c r="A168" s="12" t="s">
        <v>9</v>
      </c>
      <c r="B168" s="18" t="s">
        <v>292</v>
      </c>
      <c r="C168" s="13" t="s">
        <v>120</v>
      </c>
      <c r="D168" s="14">
        <v>43126</v>
      </c>
      <c r="E168" s="1">
        <v>43156</v>
      </c>
      <c r="F168" s="29">
        <f>Tabla1[[#This Row],[Fecha de firma de Comparativo]]-Tabla1[[#This Row],[Fecha de recepción]]</f>
        <v>30</v>
      </c>
      <c r="G168" s="15" t="s">
        <v>458</v>
      </c>
      <c r="H168" s="16">
        <v>43136</v>
      </c>
      <c r="I168" s="16">
        <v>43145</v>
      </c>
      <c r="J168" s="21">
        <f>_xlfn.DAYS(Tabla1[[#This Row],[Fecha de Aprobación]],Tabla1[[#This Row],[Fecha de creación]])</f>
        <v>9</v>
      </c>
      <c r="K168" s="1">
        <v>43167</v>
      </c>
      <c r="L168" s="1">
        <v>43160</v>
      </c>
      <c r="M168" s="1">
        <v>43162</v>
      </c>
      <c r="N168" s="2">
        <f t="shared" si="5"/>
        <v>235</v>
      </c>
      <c r="O168" s="30" t="s">
        <v>88</v>
      </c>
      <c r="P168" s="34" t="s">
        <v>73</v>
      </c>
      <c r="Q168" s="19" t="s">
        <v>109</v>
      </c>
      <c r="R168" s="18" t="s">
        <v>28</v>
      </c>
      <c r="S168" s="21">
        <f>_xlfn.DAYS(Tabla1[[#This Row],[Fecha Real de llegada a almacén/Obra]],Tabla1[[#This Row],[Fecha de recepción]])</f>
        <v>36</v>
      </c>
      <c r="T168" s="21">
        <f>_xlfn.DAYS(Tabla1[[#This Row],[Fecha de creación]],Tabla1[[#This Row],[Fecha de recepción]])</f>
        <v>10</v>
      </c>
      <c r="U168" s="21" t="str">
        <f>VLOOKUP(MONTH(Tabla1[[#This Row],[Fecha de recepción]]),Tabla2[],2,0)</f>
        <v>Ene</v>
      </c>
      <c r="V168" s="21">
        <f>YEAR(Tabla1[[#This Row],[Fecha de recepción]])</f>
        <v>2018</v>
      </c>
    </row>
    <row r="169" spans="1:22" ht="12.75" x14ac:dyDescent="0.25">
      <c r="A169" s="12" t="s">
        <v>14</v>
      </c>
      <c r="B169" s="18" t="s">
        <v>293</v>
      </c>
      <c r="C169" s="13" t="s">
        <v>26</v>
      </c>
      <c r="D169" s="14">
        <v>43532</v>
      </c>
      <c r="E169" s="1">
        <v>43575</v>
      </c>
      <c r="F169" s="29">
        <f>Tabla1[[#This Row],[Fecha de firma de Comparativo]]-Tabla1[[#This Row],[Fecha de recepción]]</f>
        <v>43</v>
      </c>
      <c r="G169" s="15" t="s">
        <v>459</v>
      </c>
      <c r="H169" s="16">
        <v>43536</v>
      </c>
      <c r="I169" s="16">
        <v>43546</v>
      </c>
      <c r="J169" s="20">
        <f>_xlfn.DAYS(Tabla1[[#This Row],[Fecha de Aprobación]],Tabla1[[#This Row],[Fecha de creación]])</f>
        <v>10</v>
      </c>
      <c r="K169" s="1">
        <v>43591</v>
      </c>
      <c r="L169" s="1">
        <v>43575</v>
      </c>
      <c r="M169" s="1">
        <v>43559</v>
      </c>
      <c r="N169" s="2">
        <f t="shared" si="5"/>
        <v>-180</v>
      </c>
      <c r="O169" s="30" t="s">
        <v>89</v>
      </c>
      <c r="P169" s="34" t="s">
        <v>74</v>
      </c>
      <c r="Q169" s="19" t="s">
        <v>110</v>
      </c>
      <c r="R169" s="18" t="s">
        <v>28</v>
      </c>
      <c r="S169" s="20">
        <f>_xlfn.DAYS(Tabla1[[#This Row],[Fecha Real de llegada a almacén/Obra]],Tabla1[[#This Row],[Fecha de recepción]])</f>
        <v>27</v>
      </c>
      <c r="T169" s="20">
        <f>_xlfn.DAYS(Tabla1[[#This Row],[Fecha de creación]],Tabla1[[#This Row],[Fecha de recepción]])</f>
        <v>4</v>
      </c>
      <c r="U169" s="20" t="str">
        <f>VLOOKUP(MONTH(Tabla1[[#This Row],[Fecha de recepción]]),Tabla2[],2,0)</f>
        <v>Mar</v>
      </c>
      <c r="V169" s="20">
        <f>YEAR(Tabla1[[#This Row],[Fecha de recepción]])</f>
        <v>2019</v>
      </c>
    </row>
    <row r="170" spans="1:22" x14ac:dyDescent="0.25">
      <c r="A170" s="12"/>
      <c r="B170" s="4"/>
      <c r="C170" s="4"/>
      <c r="D170" s="1"/>
      <c r="E170" s="1"/>
      <c r="G170" s="15"/>
      <c r="H170" s="15"/>
      <c r="I170" s="15"/>
      <c r="K170" s="12"/>
      <c r="L170" s="12"/>
      <c r="M170" s="12"/>
      <c r="P170" s="34"/>
      <c r="Q170" s="19"/>
      <c r="R170" s="18"/>
    </row>
    <row r="171" spans="1:22" x14ac:dyDescent="0.25">
      <c r="A171" s="12"/>
      <c r="B171" s="4"/>
      <c r="C171" s="4"/>
      <c r="D171" s="1"/>
      <c r="E171" s="1"/>
      <c r="G171" s="15"/>
      <c r="H171" s="15"/>
      <c r="I171" s="15"/>
      <c r="K171" s="12"/>
      <c r="L171" s="12"/>
      <c r="M171" s="12"/>
      <c r="O171" s="31"/>
      <c r="P171" s="34"/>
      <c r="Q171" s="19"/>
      <c r="R171" s="18"/>
    </row>
    <row r="172" spans="1:22" x14ac:dyDescent="0.25">
      <c r="A172" s="12"/>
      <c r="B172" s="18"/>
      <c r="C172" s="18"/>
      <c r="D172" s="14"/>
      <c r="E172" s="14"/>
      <c r="G172" s="15"/>
      <c r="H172" s="15"/>
      <c r="I172" s="15"/>
      <c r="K172" s="12"/>
      <c r="L172" s="12"/>
      <c r="M172" s="12"/>
      <c r="P172" s="34"/>
      <c r="Q172" s="19"/>
      <c r="R172" s="18"/>
    </row>
    <row r="173" spans="1:22" x14ac:dyDescent="0.25">
      <c r="A173" s="12"/>
      <c r="B173" s="4"/>
      <c r="C173" s="4"/>
      <c r="D173" s="1"/>
      <c r="E173" s="1"/>
      <c r="G173" s="15"/>
      <c r="H173" s="15"/>
      <c r="I173" s="15"/>
      <c r="K173" s="12"/>
      <c r="L173" s="12"/>
      <c r="M173" s="12"/>
      <c r="P173" s="31"/>
      <c r="Q173" s="19"/>
      <c r="R173" s="18"/>
    </row>
    <row r="174" spans="1:22" x14ac:dyDescent="0.25">
      <c r="A174" s="12"/>
      <c r="B174" s="4"/>
      <c r="C174" s="4"/>
      <c r="D174" s="1"/>
      <c r="E174" s="1"/>
      <c r="G174" s="15"/>
      <c r="H174" s="15"/>
      <c r="I174" s="15"/>
      <c r="K174" s="12"/>
      <c r="L174" s="12"/>
      <c r="M174" s="12"/>
      <c r="P174" s="31"/>
      <c r="Q174" s="19"/>
      <c r="R174" s="18"/>
    </row>
    <row r="175" spans="1:22" x14ac:dyDescent="0.25">
      <c r="A175" s="12"/>
      <c r="B175" s="18"/>
      <c r="C175" s="18"/>
      <c r="D175" s="14"/>
      <c r="E175" s="14"/>
      <c r="G175" s="15"/>
      <c r="H175" s="15"/>
      <c r="I175" s="15"/>
      <c r="K175" s="12"/>
      <c r="L175" s="12"/>
      <c r="M175" s="12"/>
      <c r="P175" s="34"/>
      <c r="Q175" s="19"/>
      <c r="R175" s="18"/>
    </row>
    <row r="176" spans="1:22" x14ac:dyDescent="0.25">
      <c r="A176" s="12"/>
      <c r="B176" s="18"/>
      <c r="C176" s="18"/>
      <c r="D176" s="14"/>
      <c r="E176" s="14"/>
      <c r="G176" s="15"/>
      <c r="H176" s="15"/>
      <c r="I176" s="15"/>
      <c r="K176" s="12"/>
      <c r="L176" s="12"/>
      <c r="M176" s="12"/>
      <c r="P176" s="34"/>
      <c r="Q176" s="19"/>
      <c r="R176" s="18"/>
    </row>
    <row r="177" spans="1:18" x14ac:dyDescent="0.25">
      <c r="A177" s="12"/>
      <c r="B177" s="18"/>
      <c r="C177" s="18"/>
      <c r="D177" s="14"/>
      <c r="E177" s="14"/>
      <c r="G177" s="15"/>
      <c r="H177" s="15"/>
      <c r="I177" s="15"/>
      <c r="K177" s="12"/>
      <c r="L177" s="12"/>
      <c r="M177" s="12"/>
      <c r="P177" s="34"/>
      <c r="Q177" s="19"/>
      <c r="R177" s="18"/>
    </row>
    <row r="178" spans="1:18" x14ac:dyDescent="0.25">
      <c r="A178" s="12"/>
      <c r="B178" s="18"/>
      <c r="C178" s="18"/>
      <c r="D178" s="14"/>
      <c r="E178" s="14"/>
      <c r="G178" s="15"/>
      <c r="H178" s="15"/>
      <c r="I178" s="15"/>
      <c r="K178" s="12"/>
      <c r="L178" s="12"/>
      <c r="M178" s="12"/>
      <c r="P178" s="31"/>
      <c r="Q178" s="19"/>
      <c r="R178" s="18"/>
    </row>
    <row r="179" spans="1:18" x14ac:dyDescent="0.25">
      <c r="A179" s="12"/>
      <c r="B179" s="18"/>
      <c r="C179" s="18"/>
      <c r="D179" s="14"/>
      <c r="E179" s="14"/>
      <c r="G179" s="15"/>
      <c r="H179" s="15"/>
      <c r="I179" s="15"/>
      <c r="K179" s="12"/>
      <c r="L179" s="12"/>
      <c r="M179" s="12"/>
      <c r="O179" s="31"/>
      <c r="P179" s="31"/>
      <c r="Q179" s="19"/>
      <c r="R179" s="18"/>
    </row>
    <row r="180" spans="1:18" x14ac:dyDescent="0.25">
      <c r="A180" s="12"/>
      <c r="B180" s="4"/>
      <c r="C180" s="4"/>
      <c r="D180" s="1"/>
      <c r="E180" s="1"/>
      <c r="G180" s="15"/>
      <c r="H180" s="15"/>
      <c r="I180" s="15"/>
      <c r="K180" s="12"/>
      <c r="L180" s="12"/>
      <c r="M180" s="12"/>
      <c r="P180" s="31"/>
      <c r="Q180" s="19"/>
      <c r="R180" s="18"/>
    </row>
    <row r="181" spans="1:18" x14ac:dyDescent="0.25">
      <c r="A181" s="12"/>
      <c r="B181" s="4"/>
      <c r="C181" s="4"/>
      <c r="D181" s="1"/>
      <c r="E181" s="1"/>
      <c r="G181" s="15"/>
      <c r="H181" s="15"/>
      <c r="I181" s="15"/>
      <c r="K181" s="12"/>
      <c r="L181" s="12"/>
      <c r="M181" s="12"/>
      <c r="P181" s="31"/>
      <c r="Q181" s="19"/>
      <c r="R181" s="18"/>
    </row>
    <row r="182" spans="1:18" s="21" customFormat="1" ht="12.75" x14ac:dyDescent="0.25">
      <c r="A182" s="12"/>
      <c r="B182" s="4"/>
      <c r="C182" s="4"/>
      <c r="D182" s="1"/>
      <c r="E182" s="1"/>
      <c r="F182" s="29"/>
      <c r="G182" s="15"/>
      <c r="H182" s="15"/>
      <c r="I182" s="15"/>
      <c r="K182" s="12"/>
      <c r="L182" s="12"/>
      <c r="M182" s="12"/>
      <c r="N182" s="2"/>
      <c r="O182" s="31"/>
      <c r="P182" s="34"/>
      <c r="Q182" s="19"/>
      <c r="R182" s="18"/>
    </row>
    <row r="183" spans="1:18" x14ac:dyDescent="0.25">
      <c r="A183" s="12"/>
      <c r="B183" s="18"/>
      <c r="C183" s="18"/>
      <c r="D183" s="14"/>
      <c r="E183" s="14"/>
      <c r="G183" s="15"/>
      <c r="H183" s="15"/>
      <c r="I183" s="15"/>
      <c r="K183" s="12"/>
      <c r="L183" s="12"/>
      <c r="M183" s="12"/>
      <c r="O183" s="31"/>
      <c r="P183" s="31"/>
      <c r="Q183" s="19"/>
      <c r="R183" s="18"/>
    </row>
    <row r="184" spans="1:18" x14ac:dyDescent="0.25">
      <c r="A184" s="12"/>
      <c r="B184" s="18"/>
      <c r="C184" s="18"/>
      <c r="D184" s="14"/>
      <c r="E184" s="14"/>
      <c r="G184" s="15"/>
      <c r="H184" s="15"/>
      <c r="I184" s="15"/>
      <c r="K184" s="12"/>
      <c r="L184" s="12"/>
      <c r="M184" s="12"/>
      <c r="O184" s="31"/>
      <c r="P184" s="31"/>
      <c r="Q184" s="19"/>
      <c r="R184" s="18"/>
    </row>
    <row r="185" spans="1:18" x14ac:dyDescent="0.25">
      <c r="A185" s="12"/>
      <c r="B185" s="18"/>
      <c r="C185" s="18"/>
      <c r="D185" s="14"/>
      <c r="E185" s="14"/>
      <c r="G185" s="15"/>
      <c r="H185" s="15"/>
      <c r="I185" s="15"/>
      <c r="K185" s="12"/>
      <c r="L185" s="12"/>
      <c r="M185" s="12"/>
      <c r="O185" s="31"/>
      <c r="P185" s="34"/>
      <c r="Q185" s="19"/>
      <c r="R185" s="18"/>
    </row>
    <row r="186" spans="1:18" x14ac:dyDescent="0.25">
      <c r="A186" s="12"/>
      <c r="B186" s="18"/>
      <c r="C186" s="18"/>
      <c r="D186" s="14"/>
      <c r="E186" s="14"/>
      <c r="G186" s="15"/>
      <c r="H186" s="15"/>
      <c r="I186" s="15"/>
      <c r="K186" s="12"/>
      <c r="L186" s="12"/>
      <c r="M186" s="12"/>
      <c r="O186" s="31"/>
      <c r="P186" s="31"/>
      <c r="Q186" s="19"/>
      <c r="R186" s="18"/>
    </row>
    <row r="187" spans="1:18" x14ac:dyDescent="0.25">
      <c r="A187" s="12"/>
      <c r="B187" s="18"/>
      <c r="C187" s="18"/>
      <c r="D187" s="14"/>
      <c r="E187" s="14"/>
      <c r="G187" s="15"/>
      <c r="H187" s="15"/>
      <c r="I187" s="15"/>
      <c r="K187" s="12"/>
      <c r="L187" s="12"/>
      <c r="M187" s="12"/>
      <c r="O187" s="31"/>
      <c r="P187" s="31"/>
      <c r="Q187" s="19"/>
      <c r="R187" s="18"/>
    </row>
    <row r="188" spans="1:18" x14ac:dyDescent="0.25">
      <c r="A188" s="12"/>
      <c r="B188" s="18"/>
      <c r="C188" s="18"/>
      <c r="D188" s="14"/>
      <c r="E188" s="14"/>
      <c r="G188" s="15"/>
      <c r="H188" s="15"/>
      <c r="I188" s="15"/>
      <c r="K188" s="12"/>
      <c r="L188" s="12"/>
      <c r="M188" s="12"/>
      <c r="O188" s="31"/>
      <c r="P188" s="31"/>
      <c r="Q188" s="19"/>
      <c r="R188" s="18"/>
    </row>
    <row r="189" spans="1:18" s="21" customFormat="1" ht="12.75" x14ac:dyDescent="0.25">
      <c r="A189" s="12"/>
      <c r="B189" s="4"/>
      <c r="C189" s="4"/>
      <c r="D189" s="1"/>
      <c r="E189" s="1"/>
      <c r="F189" s="29"/>
      <c r="G189" s="15"/>
      <c r="H189" s="15"/>
      <c r="I189" s="15"/>
      <c r="K189" s="12"/>
      <c r="L189" s="12"/>
      <c r="M189" s="12"/>
      <c r="N189" s="2"/>
      <c r="O189" s="31"/>
      <c r="P189" s="34"/>
      <c r="Q189" s="19"/>
      <c r="R189" s="18"/>
    </row>
    <row r="190" spans="1:18" s="21" customFormat="1" ht="12.75" x14ac:dyDescent="0.25">
      <c r="A190" s="12"/>
      <c r="B190" s="18"/>
      <c r="C190" s="18"/>
      <c r="D190" s="14"/>
      <c r="E190" s="14"/>
      <c r="F190" s="29"/>
      <c r="G190" s="15"/>
      <c r="H190" s="15"/>
      <c r="I190" s="15"/>
      <c r="K190" s="12"/>
      <c r="L190" s="12"/>
      <c r="M190" s="12"/>
      <c r="N190" s="2"/>
      <c r="O190" s="31"/>
      <c r="P190" s="31"/>
      <c r="Q190" s="19"/>
      <c r="R190" s="18"/>
    </row>
    <row r="191" spans="1:18" x14ac:dyDescent="0.25">
      <c r="A191" s="12"/>
      <c r="B191" s="18"/>
      <c r="C191" s="18"/>
      <c r="D191" s="14"/>
      <c r="E191" s="14"/>
      <c r="G191" s="15"/>
      <c r="H191" s="15"/>
      <c r="I191" s="15"/>
      <c r="K191" s="12"/>
      <c r="L191" s="12"/>
      <c r="M191" s="12"/>
      <c r="O191" s="31"/>
      <c r="P191" s="34"/>
      <c r="Q191" s="19"/>
      <c r="R191" s="18"/>
    </row>
    <row r="192" spans="1:18" x14ac:dyDescent="0.25">
      <c r="A192" s="12"/>
      <c r="B192" s="4"/>
      <c r="C192" s="4"/>
      <c r="D192" s="1"/>
      <c r="E192" s="1"/>
      <c r="G192" s="15"/>
      <c r="H192" s="15"/>
      <c r="I192" s="15"/>
      <c r="K192" s="12"/>
      <c r="L192" s="12"/>
      <c r="M192" s="12"/>
      <c r="O192" s="31"/>
      <c r="P192" s="31"/>
      <c r="Q192" s="19"/>
      <c r="R192" s="18"/>
    </row>
    <row r="193" spans="1:18" s="21" customFormat="1" ht="12.75" x14ac:dyDescent="0.25">
      <c r="A193" s="12"/>
      <c r="B193" s="18"/>
      <c r="C193" s="18"/>
      <c r="D193" s="14"/>
      <c r="E193" s="14"/>
      <c r="F193" s="29"/>
      <c r="G193" s="15"/>
      <c r="H193" s="15"/>
      <c r="I193" s="15"/>
      <c r="K193" s="12"/>
      <c r="L193" s="12"/>
      <c r="M193" s="12"/>
      <c r="N193" s="2"/>
      <c r="O193" s="31"/>
      <c r="P193" s="31"/>
      <c r="Q193" s="19"/>
      <c r="R193" s="18"/>
    </row>
    <row r="194" spans="1:18" s="21" customFormat="1" ht="12.75" x14ac:dyDescent="0.25">
      <c r="A194" s="12"/>
      <c r="B194" s="18"/>
      <c r="C194" s="18"/>
      <c r="D194" s="14"/>
      <c r="E194" s="14"/>
      <c r="F194" s="29"/>
      <c r="G194" s="15"/>
      <c r="H194" s="15"/>
      <c r="I194" s="15"/>
      <c r="K194" s="12"/>
      <c r="L194" s="12"/>
      <c r="M194" s="12"/>
      <c r="N194" s="2"/>
      <c r="O194" s="31"/>
      <c r="P194" s="34"/>
      <c r="Q194" s="19"/>
      <c r="R194" s="18"/>
    </row>
    <row r="195" spans="1:18" s="21" customFormat="1" ht="12.75" x14ac:dyDescent="0.25">
      <c r="A195" s="12"/>
      <c r="B195" s="18"/>
      <c r="C195" s="18"/>
      <c r="D195" s="14"/>
      <c r="E195" s="14"/>
      <c r="F195" s="29"/>
      <c r="G195" s="15"/>
      <c r="H195" s="15"/>
      <c r="I195" s="15"/>
      <c r="K195" s="12"/>
      <c r="L195" s="12"/>
      <c r="M195" s="12"/>
      <c r="N195" s="2"/>
      <c r="O195" s="31"/>
      <c r="P195" s="31"/>
      <c r="Q195" s="19"/>
      <c r="R195" s="18"/>
    </row>
    <row r="196" spans="1:18" s="21" customFormat="1" ht="12.75" x14ac:dyDescent="0.25">
      <c r="A196" s="12"/>
      <c r="B196" s="18"/>
      <c r="C196" s="18"/>
      <c r="D196" s="14"/>
      <c r="E196" s="14"/>
      <c r="F196" s="29"/>
      <c r="G196" s="15"/>
      <c r="H196" s="15"/>
      <c r="I196" s="15"/>
      <c r="K196" s="12"/>
      <c r="L196" s="12"/>
      <c r="M196" s="12"/>
      <c r="N196" s="2"/>
      <c r="O196" s="31"/>
      <c r="P196" s="31"/>
      <c r="Q196" s="19"/>
      <c r="R196" s="18"/>
    </row>
    <row r="197" spans="1:18" s="21" customFormat="1" ht="12.75" x14ac:dyDescent="0.25">
      <c r="A197" s="12"/>
      <c r="B197" s="18"/>
      <c r="C197" s="18"/>
      <c r="D197" s="14"/>
      <c r="E197" s="14"/>
      <c r="F197" s="29"/>
      <c r="G197" s="15"/>
      <c r="H197" s="15"/>
      <c r="I197" s="15"/>
      <c r="K197" s="12"/>
      <c r="L197" s="12"/>
      <c r="M197" s="12"/>
      <c r="N197" s="2"/>
      <c r="O197" s="31"/>
      <c r="P197" s="31"/>
      <c r="Q197" s="19"/>
      <c r="R197" s="18"/>
    </row>
    <row r="198" spans="1:18" s="21" customFormat="1" ht="12.75" x14ac:dyDescent="0.25">
      <c r="A198" s="12"/>
      <c r="B198" s="18"/>
      <c r="C198" s="18"/>
      <c r="D198" s="14"/>
      <c r="E198" s="14"/>
      <c r="F198" s="29"/>
      <c r="G198" s="15"/>
      <c r="H198" s="15"/>
      <c r="I198" s="15"/>
      <c r="K198" s="12"/>
      <c r="L198" s="12"/>
      <c r="M198" s="12"/>
      <c r="N198" s="2"/>
      <c r="O198" s="31"/>
      <c r="P198" s="31"/>
      <c r="Q198" s="19"/>
      <c r="R198" s="18"/>
    </row>
    <row r="199" spans="1:18" s="21" customFormat="1" ht="12.75" x14ac:dyDescent="0.25">
      <c r="A199" s="12"/>
      <c r="B199" s="18"/>
      <c r="C199" s="18"/>
      <c r="D199" s="14"/>
      <c r="E199" s="14"/>
      <c r="F199" s="29"/>
      <c r="G199" s="15"/>
      <c r="H199" s="15"/>
      <c r="I199" s="15"/>
      <c r="K199" s="12"/>
      <c r="L199" s="12"/>
      <c r="M199" s="12"/>
      <c r="N199" s="2"/>
      <c r="O199" s="31"/>
      <c r="P199" s="31"/>
      <c r="Q199" s="19"/>
      <c r="R199" s="18"/>
    </row>
    <row r="200" spans="1:18" s="21" customFormat="1" ht="12.75" x14ac:dyDescent="0.25">
      <c r="A200" s="12"/>
      <c r="B200" s="18"/>
      <c r="C200" s="18"/>
      <c r="D200" s="14"/>
      <c r="E200" s="14"/>
      <c r="F200" s="29"/>
      <c r="G200" s="15"/>
      <c r="H200" s="15"/>
      <c r="I200" s="15"/>
      <c r="K200" s="12"/>
      <c r="L200" s="12"/>
      <c r="M200" s="12"/>
      <c r="N200" s="2"/>
      <c r="O200" s="31"/>
      <c r="P200" s="34"/>
      <c r="Q200" s="19"/>
      <c r="R200" s="4"/>
    </row>
    <row r="201" spans="1:18" s="21" customFormat="1" ht="12.75" x14ac:dyDescent="0.25">
      <c r="A201" s="12"/>
      <c r="B201" s="18"/>
      <c r="C201" s="18"/>
      <c r="D201" s="14"/>
      <c r="E201" s="14"/>
      <c r="F201" s="29"/>
      <c r="G201" s="15"/>
      <c r="H201" s="15"/>
      <c r="I201" s="15"/>
      <c r="K201" s="12"/>
      <c r="L201" s="12"/>
      <c r="M201" s="12"/>
      <c r="N201" s="2"/>
      <c r="O201" s="31"/>
      <c r="P201" s="31"/>
      <c r="Q201" s="19"/>
      <c r="R201" s="18"/>
    </row>
    <row r="202" spans="1:18" x14ac:dyDescent="0.25">
      <c r="A202" s="12"/>
      <c r="B202" s="18"/>
      <c r="C202" s="18"/>
      <c r="D202" s="14"/>
      <c r="E202" s="14"/>
      <c r="G202" s="15"/>
      <c r="H202" s="15"/>
      <c r="I202" s="15"/>
      <c r="K202" s="12"/>
      <c r="L202" s="12"/>
      <c r="M202" s="12"/>
      <c r="P202" s="31"/>
      <c r="Q202" s="19"/>
      <c r="R202" s="18"/>
    </row>
    <row r="203" spans="1:18" x14ac:dyDescent="0.25">
      <c r="A203" s="12"/>
      <c r="B203" s="18"/>
      <c r="C203" s="18"/>
      <c r="D203" s="14"/>
      <c r="E203" s="14"/>
      <c r="G203" s="15"/>
      <c r="H203" s="15"/>
      <c r="I203" s="15"/>
      <c r="K203" s="12"/>
      <c r="L203" s="12"/>
      <c r="M203" s="12"/>
      <c r="P203" s="34"/>
      <c r="Q203" s="19"/>
      <c r="R203" s="18"/>
    </row>
    <row r="204" spans="1:18" x14ac:dyDescent="0.25">
      <c r="A204" s="12"/>
      <c r="B204" s="18"/>
      <c r="C204" s="18"/>
      <c r="D204" s="14"/>
      <c r="E204" s="14"/>
      <c r="G204" s="15"/>
      <c r="H204" s="15"/>
      <c r="I204" s="15"/>
      <c r="K204" s="12"/>
      <c r="L204" s="12"/>
      <c r="M204" s="12"/>
      <c r="P204" s="34"/>
      <c r="Q204" s="19"/>
      <c r="R204" s="18"/>
    </row>
    <row r="205" spans="1:18" x14ac:dyDescent="0.25">
      <c r="A205" s="12"/>
      <c r="B205" s="18"/>
      <c r="C205" s="18"/>
      <c r="D205" s="14"/>
      <c r="E205" s="14"/>
      <c r="G205" s="15"/>
      <c r="H205" s="15"/>
      <c r="I205" s="15"/>
      <c r="K205" s="12"/>
      <c r="L205" s="12"/>
      <c r="M205" s="12"/>
      <c r="P205" s="31"/>
      <c r="Q205" s="19"/>
      <c r="R205" s="18"/>
    </row>
    <row r="206" spans="1:18" x14ac:dyDescent="0.25">
      <c r="A206" s="19"/>
      <c r="B206" s="19"/>
      <c r="C206" s="19"/>
      <c r="D206" s="27"/>
      <c r="E206" s="27"/>
      <c r="G206" s="19"/>
      <c r="H206" s="19"/>
      <c r="I206" s="19"/>
      <c r="K206" s="23"/>
      <c r="L206" s="23"/>
      <c r="M206" s="23"/>
      <c r="O206" s="32"/>
      <c r="P206" s="35"/>
      <c r="Q206" s="23"/>
      <c r="R206" s="24"/>
    </row>
    <row r="207" spans="1:18" x14ac:dyDescent="0.25">
      <c r="A207" s="12"/>
      <c r="B207" s="18"/>
      <c r="C207" s="18"/>
      <c r="D207" s="14"/>
      <c r="E207" s="14"/>
      <c r="G207" s="15"/>
      <c r="H207" s="15"/>
      <c r="I207" s="15"/>
      <c r="K207" s="22"/>
      <c r="L207" s="22"/>
      <c r="M207" s="22"/>
      <c r="O207" s="31"/>
      <c r="P207" s="31"/>
      <c r="Q207" s="19"/>
      <c r="R207" s="18"/>
    </row>
    <row r="208" spans="1:18" x14ac:dyDescent="0.25">
      <c r="A208" s="12"/>
      <c r="B208" s="18"/>
      <c r="C208" s="18"/>
      <c r="D208" s="14"/>
      <c r="E208" s="14"/>
      <c r="G208" s="15"/>
      <c r="H208" s="15"/>
      <c r="I208" s="15"/>
      <c r="K208" s="22"/>
      <c r="L208" s="22"/>
      <c r="M208" s="22"/>
      <c r="O208" s="31"/>
      <c r="P208" s="31"/>
      <c r="Q208" s="19"/>
      <c r="R208" s="18"/>
    </row>
    <row r="209" spans="1:18" x14ac:dyDescent="0.25">
      <c r="A209" s="12"/>
      <c r="B209" s="4"/>
      <c r="C209" s="4"/>
      <c r="D209" s="1"/>
      <c r="E209" s="1"/>
      <c r="G209" s="15"/>
      <c r="H209" s="15"/>
      <c r="I209" s="15"/>
      <c r="K209" s="22"/>
      <c r="L209" s="22"/>
      <c r="M209" s="22"/>
      <c r="P209" s="31"/>
      <c r="Q209" s="19"/>
      <c r="R209" s="18"/>
    </row>
    <row r="210" spans="1:18" x14ac:dyDescent="0.25">
      <c r="A210" s="12"/>
      <c r="B210" s="18"/>
      <c r="C210" s="18"/>
      <c r="D210" s="14"/>
      <c r="E210" s="14"/>
      <c r="G210" s="15"/>
      <c r="H210" s="15"/>
      <c r="I210" s="15"/>
      <c r="K210" s="22"/>
      <c r="L210" s="22"/>
      <c r="M210" s="22"/>
      <c r="P210" s="31"/>
      <c r="Q210" s="19"/>
      <c r="R210" s="18"/>
    </row>
    <row r="211" spans="1:18" x14ac:dyDescent="0.25">
      <c r="A211" s="12"/>
      <c r="B211" s="18"/>
      <c r="C211" s="18"/>
      <c r="D211" s="14"/>
      <c r="E211" s="14"/>
      <c r="G211" s="15"/>
      <c r="H211" s="15"/>
      <c r="I211" s="15"/>
      <c r="K211" s="12"/>
      <c r="L211" s="12"/>
      <c r="M211" s="12"/>
      <c r="P211" s="31"/>
      <c r="Q211" s="19"/>
      <c r="R211" s="18"/>
    </row>
    <row r="212" spans="1:18" x14ac:dyDescent="0.25">
      <c r="A212" s="12"/>
      <c r="B212" s="18"/>
      <c r="C212" s="18"/>
      <c r="D212" s="14"/>
      <c r="E212" s="14"/>
      <c r="G212" s="15"/>
      <c r="H212" s="15"/>
      <c r="I212" s="15"/>
      <c r="K212" s="22"/>
      <c r="L212" s="22"/>
      <c r="M212" s="22"/>
      <c r="O212" s="31"/>
      <c r="P212" s="31"/>
      <c r="Q212" s="19"/>
      <c r="R212" s="18"/>
    </row>
    <row r="213" spans="1:18" x14ac:dyDescent="0.25">
      <c r="A213" s="12"/>
      <c r="B213" s="4"/>
      <c r="C213" s="4"/>
      <c r="D213" s="1"/>
      <c r="E213" s="1"/>
      <c r="G213" s="15"/>
      <c r="H213" s="15"/>
      <c r="I213" s="15"/>
      <c r="K213" s="22"/>
      <c r="L213" s="22"/>
      <c r="M213" s="22"/>
      <c r="P213" s="34"/>
      <c r="Q213" s="19"/>
      <c r="R213" s="18"/>
    </row>
    <row r="214" spans="1:18" s="21" customFormat="1" ht="12.75" x14ac:dyDescent="0.25">
      <c r="A214" s="12"/>
      <c r="B214" s="18"/>
      <c r="C214" s="18"/>
      <c r="D214" s="14"/>
      <c r="E214" s="14"/>
      <c r="F214" s="29"/>
      <c r="G214" s="15"/>
      <c r="H214" s="15"/>
      <c r="I214" s="15"/>
      <c r="K214" s="22"/>
      <c r="L214" s="22"/>
      <c r="M214" s="22"/>
      <c r="N214" s="2"/>
      <c r="O214" s="30"/>
      <c r="P214" s="34"/>
      <c r="Q214" s="19"/>
      <c r="R214" s="18"/>
    </row>
    <row r="215" spans="1:18" x14ac:dyDescent="0.25">
      <c r="A215" s="12"/>
      <c r="K215" s="12"/>
      <c r="L215" s="12"/>
      <c r="M215" s="12"/>
      <c r="P215" s="34"/>
      <c r="Q215" s="19"/>
      <c r="R215" s="18"/>
    </row>
    <row r="216" spans="1:18" x14ac:dyDescent="0.25">
      <c r="A216" s="12"/>
      <c r="K216" s="12"/>
      <c r="L216" s="12"/>
      <c r="M216" s="12"/>
      <c r="P216" s="34"/>
      <c r="Q216" s="19"/>
      <c r="R216" s="18"/>
    </row>
    <row r="217" spans="1:18" x14ac:dyDescent="0.25">
      <c r="A217" s="20"/>
      <c r="O217" s="33"/>
      <c r="R217" s="20"/>
    </row>
    <row r="218" spans="1:18" x14ac:dyDescent="0.25">
      <c r="A218" s="20"/>
      <c r="G218" s="15"/>
      <c r="H218" s="15"/>
      <c r="I218" s="15"/>
      <c r="R218" s="20"/>
    </row>
    <row r="220" spans="1:18" x14ac:dyDescent="0.25">
      <c r="B220" s="4"/>
      <c r="C220" s="4"/>
      <c r="D220" s="1"/>
      <c r="E220" s="1"/>
      <c r="G220" s="15"/>
      <c r="H220" s="15"/>
      <c r="I220" s="15"/>
    </row>
    <row r="221" spans="1:18" x14ac:dyDescent="0.25">
      <c r="A221" s="20"/>
      <c r="R221" s="20"/>
    </row>
    <row r="224" spans="1:18" x14ac:dyDescent="0.25">
      <c r="A224" s="20"/>
      <c r="R224" s="20"/>
    </row>
  </sheetData>
  <conditionalFormatting sqref="F2:F1048576">
    <cfRule type="iconSet" priority="52">
      <iconSet iconSet="4TrafficLights">
        <cfvo type="percent" val="0"/>
        <cfvo type="percent" val="25"/>
        <cfvo type="percent" val="50"/>
        <cfvo type="percent" val="75"/>
      </iconSet>
    </cfRule>
    <cfRule type="iconSet" priority="43">
      <iconSet reverse="1">
        <cfvo type="percent" val="0"/>
        <cfvo type="num" val="0"/>
        <cfvo type="num" val="1"/>
      </iconSet>
    </cfRule>
    <cfRule type="iconSet" priority="51">
      <iconSet>
        <cfvo type="percent" val="0"/>
        <cfvo type="percent" val="3"/>
        <cfvo type="num" val="7"/>
      </iconSet>
    </cfRule>
    <cfRule type="iconSet" priority="50">
      <iconSet>
        <cfvo type="percent" val="0"/>
        <cfvo type="num" val="3"/>
        <cfvo type="num" val="7"/>
      </iconSet>
    </cfRule>
    <cfRule type="iconSet" priority="49">
      <iconSet reverse="1">
        <cfvo type="percent" val="0"/>
        <cfvo type="num" val="1"/>
        <cfvo type="num" val="2"/>
      </iconSet>
    </cfRule>
    <cfRule type="iconSet" priority="47">
      <iconSet>
        <cfvo type="percent" val="0"/>
        <cfvo type="num" val="-3"/>
        <cfvo type="num" val="0"/>
      </iconSet>
    </cfRule>
    <cfRule type="iconSet" priority="44">
      <iconSet>
        <cfvo type="percent" val="0"/>
        <cfvo type="num" val="-3"/>
        <cfvo type="num" val="0"/>
      </iconSet>
    </cfRule>
  </conditionalFormatting>
  <conditionalFormatting sqref="F12:F14">
    <cfRule type="iconSet" priority="22">
      <iconSet reverse="1">
        <cfvo type="percent" val="0"/>
        <cfvo type="num" val="0"/>
        <cfvo type="num" val="1"/>
      </iconSet>
    </cfRule>
    <cfRule type="iconSet" priority="23">
      <iconSet>
        <cfvo type="percent" val="0"/>
        <cfvo type="num" val="-3"/>
        <cfvo type="num" val="0"/>
      </iconSet>
    </cfRule>
    <cfRule type="iconSet" priority="24">
      <iconSet>
        <cfvo type="percent" val="0"/>
        <cfvo type="num" val="-3"/>
        <cfvo type="num" val="0"/>
      </iconSet>
    </cfRule>
    <cfRule type="iconSet" priority="25">
      <iconSet reverse="1">
        <cfvo type="percent" val="0"/>
        <cfvo type="num" val="1"/>
        <cfvo type="num" val="2"/>
      </iconSet>
    </cfRule>
    <cfRule type="iconSet" priority="26">
      <iconSet>
        <cfvo type="percent" val="0"/>
        <cfvo type="num" val="3"/>
        <cfvo type="num" val="7"/>
      </iconSet>
    </cfRule>
    <cfRule type="iconSet" priority="27">
      <iconSet>
        <cfvo type="percent" val="0"/>
        <cfvo type="percent" val="3"/>
        <cfvo type="num" val="7"/>
      </iconSet>
    </cfRule>
    <cfRule type="iconSet" priority="2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F19:F20">
    <cfRule type="iconSet" priority="2">
      <iconSet>
        <cfvo type="percent" val="0"/>
        <cfvo type="num" val="-3"/>
        <cfvo type="num" val="0"/>
      </iconSet>
    </cfRule>
    <cfRule type="iconSet" priority="3">
      <iconSet>
        <cfvo type="percent" val="0"/>
        <cfvo type="num" val="-3"/>
        <cfvo type="num" val="0"/>
      </iconSet>
    </cfRule>
    <cfRule type="iconSet" priority="4">
      <iconSet reverse="1">
        <cfvo type="percent" val="0"/>
        <cfvo type="num" val="1"/>
        <cfvo type="num" val="2"/>
      </iconSet>
    </cfRule>
    <cfRule type="iconSet" priority="5">
      <iconSet>
        <cfvo type="percent" val="0"/>
        <cfvo type="num" val="3"/>
        <cfvo type="num" val="7"/>
      </iconSet>
    </cfRule>
    <cfRule type="iconSet" priority="6">
      <iconSet>
        <cfvo type="percent" val="0"/>
        <cfvo type="percent" val="3"/>
        <cfvo type="num" val="7"/>
      </iconSet>
    </cfRule>
    <cfRule type="iconSet" priority="7">
      <iconSet iconSet="4TrafficLights">
        <cfvo type="percent" val="0"/>
        <cfvo type="percent" val="25"/>
        <cfvo type="percent" val="50"/>
        <cfvo type="percent" val="75"/>
      </iconSet>
    </cfRule>
    <cfRule type="iconSet" priority="1">
      <iconSet reverse="1">
        <cfvo type="percent" val="0"/>
        <cfvo type="num" val="0"/>
        <cfvo type="num" val="1"/>
      </iconSet>
    </cfRule>
  </conditionalFormatting>
  <conditionalFormatting sqref="N2:N1048576">
    <cfRule type="iconSet" priority="29">
      <iconSet reverse="1">
        <cfvo type="percent" val="0"/>
        <cfvo type="num" val="0"/>
        <cfvo type="num" val="1"/>
      </iconSet>
    </cfRule>
    <cfRule type="iconSet" priority="30">
      <iconSet>
        <cfvo type="percent" val="0"/>
        <cfvo type="num" val="-3"/>
        <cfvo type="num" val="0"/>
      </iconSet>
    </cfRule>
    <cfRule type="iconSet" priority="31">
      <iconSet>
        <cfvo type="percent" val="0"/>
        <cfvo type="num" val="-3"/>
        <cfvo type="num" val="0"/>
      </iconSet>
    </cfRule>
    <cfRule type="iconSet" priority="32">
      <iconSet reverse="1">
        <cfvo type="percent" val="0"/>
        <cfvo type="num" val="1"/>
        <cfvo type="num" val="2"/>
      </iconSet>
    </cfRule>
    <cfRule type="iconSet" priority="33">
      <iconSet>
        <cfvo type="percent" val="0"/>
        <cfvo type="num" val="3"/>
        <cfvo type="num" val="7"/>
      </iconSet>
    </cfRule>
    <cfRule type="iconSet" priority="34">
      <iconSet>
        <cfvo type="percent" val="0"/>
        <cfvo type="percent" val="3"/>
        <cfvo type="num" val="7"/>
      </iconSet>
    </cfRule>
    <cfRule type="iconSet" priority="3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N19:N20">
    <cfRule type="iconSet" priority="8">
      <iconSet reverse="1">
        <cfvo type="percent" val="0"/>
        <cfvo type="num" val="0"/>
        <cfvo type="num" val="1"/>
      </iconSet>
    </cfRule>
    <cfRule type="iconSet" priority="14">
      <iconSet iconSet="4TrafficLights">
        <cfvo type="percent" val="0"/>
        <cfvo type="percent" val="25"/>
        <cfvo type="percent" val="50"/>
        <cfvo type="percent" val="75"/>
      </iconSet>
    </cfRule>
    <cfRule type="iconSet" priority="13">
      <iconSet>
        <cfvo type="percent" val="0"/>
        <cfvo type="percent" val="3"/>
        <cfvo type="num" val="7"/>
      </iconSet>
    </cfRule>
    <cfRule type="iconSet" priority="12">
      <iconSet>
        <cfvo type="percent" val="0"/>
        <cfvo type="num" val="3"/>
        <cfvo type="num" val="7"/>
      </iconSet>
    </cfRule>
    <cfRule type="iconSet" priority="11">
      <iconSet reverse="1">
        <cfvo type="percent" val="0"/>
        <cfvo type="num" val="1"/>
        <cfvo type="num" val="2"/>
      </iconSet>
    </cfRule>
    <cfRule type="iconSet" priority="10">
      <iconSet>
        <cfvo type="percent" val="0"/>
        <cfvo type="num" val="-3"/>
        <cfvo type="num" val="0"/>
      </iconSet>
    </cfRule>
    <cfRule type="iconSet" priority="9">
      <iconSet>
        <cfvo type="percent" val="0"/>
        <cfvo type="num" val="-3"/>
        <cfvo type="num" val="0"/>
      </iconSet>
    </cfRule>
  </conditionalFormatting>
  <dataValidations count="3">
    <dataValidation type="list" allowBlank="1" showInputMessage="1" showErrorMessage="1" sqref="A2:A1048576" xr:uid="{409A6729-104C-4F2F-B001-DB4C8E0265C0}">
      <formula1>Areas</formula1>
    </dataValidation>
    <dataValidation type="list" allowBlank="1" showInputMessage="1" showErrorMessage="1" sqref="O2:O1048576" xr:uid="{9E6DBA7B-90EC-442B-8D47-C6DF7046ECD3}">
      <formula1>Proveedores</formula1>
    </dataValidation>
    <dataValidation type="list" allowBlank="1" showInputMessage="1" showErrorMessage="1" sqref="P2:P1048576" xr:uid="{D0DB9763-1B28-494B-8EB7-861994DE73BB}">
      <formula1>Lugar_Entrega</formula1>
    </dataValidation>
  </dataValidation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62FC2-9C7A-4841-BB8B-1EDB50D1A634}">
  <dimension ref="B2:K31"/>
  <sheetViews>
    <sheetView showGridLines="0" workbookViewId="0"/>
  </sheetViews>
  <sheetFormatPr baseColWidth="10" defaultRowHeight="12" x14ac:dyDescent="0.2"/>
  <cols>
    <col min="1" max="1" width="2.42578125" style="7" customWidth="1"/>
    <col min="2" max="3" width="11.42578125" style="7"/>
    <col min="4" max="4" width="7.42578125" style="7" customWidth="1"/>
    <col min="5" max="5" width="20.85546875" style="7" customWidth="1"/>
    <col min="6" max="6" width="7.42578125" style="7" customWidth="1"/>
    <col min="7" max="7" width="39.5703125" style="7" bestFit="1" customWidth="1"/>
    <col min="8" max="8" width="7.42578125" style="7" customWidth="1"/>
    <col min="9" max="9" width="19.7109375" style="7" customWidth="1"/>
    <col min="10" max="10" width="7.42578125" style="7" customWidth="1"/>
    <col min="11" max="11" width="21.5703125" style="7" customWidth="1"/>
    <col min="12" max="16384" width="11.42578125" style="7"/>
  </cols>
  <sheetData>
    <row r="2" spans="2:11" ht="18.75" x14ac:dyDescent="0.3">
      <c r="B2" s="6" t="s">
        <v>37</v>
      </c>
    </row>
    <row r="4" spans="2:11" s="8" customFormat="1" x14ac:dyDescent="0.2">
      <c r="B4" s="8" t="s">
        <v>38</v>
      </c>
      <c r="E4" s="8" t="s">
        <v>53</v>
      </c>
      <c r="G4" s="8" t="s">
        <v>57</v>
      </c>
      <c r="I4" s="8" t="s">
        <v>83</v>
      </c>
      <c r="K4" s="8" t="s">
        <v>112</v>
      </c>
    </row>
    <row r="6" spans="2:11" s="10" customFormat="1" x14ac:dyDescent="0.2">
      <c r="B6" s="9" t="s">
        <v>39</v>
      </c>
      <c r="C6" s="9" t="s">
        <v>40</v>
      </c>
      <c r="E6" s="10" t="s">
        <v>104</v>
      </c>
      <c r="G6" s="10" t="s">
        <v>103</v>
      </c>
      <c r="I6" s="10" t="s">
        <v>102</v>
      </c>
      <c r="K6" s="10" t="s">
        <v>111</v>
      </c>
    </row>
    <row r="7" spans="2:11" x14ac:dyDescent="0.2">
      <c r="B7" s="7">
        <v>1</v>
      </c>
      <c r="C7" s="7" t="s">
        <v>41</v>
      </c>
      <c r="E7" s="7" t="s">
        <v>9</v>
      </c>
      <c r="G7" s="7" t="s">
        <v>84</v>
      </c>
      <c r="I7" s="7" t="s">
        <v>58</v>
      </c>
      <c r="K7" s="7" t="s">
        <v>105</v>
      </c>
    </row>
    <row r="8" spans="2:11" x14ac:dyDescent="0.2">
      <c r="B8" s="7">
        <v>2</v>
      </c>
      <c r="C8" s="7" t="s">
        <v>42</v>
      </c>
      <c r="E8" s="7" t="s">
        <v>14</v>
      </c>
      <c r="G8" s="7" t="s">
        <v>85</v>
      </c>
      <c r="I8" s="7" t="s">
        <v>59</v>
      </c>
      <c r="K8" s="7" t="s">
        <v>106</v>
      </c>
    </row>
    <row r="9" spans="2:11" x14ac:dyDescent="0.2">
      <c r="B9" s="7">
        <v>3</v>
      </c>
      <c r="C9" s="7" t="s">
        <v>43</v>
      </c>
      <c r="E9" s="7" t="s">
        <v>23</v>
      </c>
      <c r="G9" s="7" t="s">
        <v>86</v>
      </c>
      <c r="I9" s="7" t="s">
        <v>60</v>
      </c>
      <c r="K9" s="7" t="s">
        <v>107</v>
      </c>
    </row>
    <row r="10" spans="2:11" x14ac:dyDescent="0.2">
      <c r="B10" s="7">
        <v>4</v>
      </c>
      <c r="C10" s="7" t="s">
        <v>44</v>
      </c>
      <c r="E10" s="7" t="s">
        <v>25</v>
      </c>
      <c r="G10" s="7" t="s">
        <v>87</v>
      </c>
      <c r="I10" s="7" t="s">
        <v>61</v>
      </c>
      <c r="K10" s="7" t="s">
        <v>108</v>
      </c>
    </row>
    <row r="11" spans="2:11" x14ac:dyDescent="0.2">
      <c r="B11" s="7">
        <v>5</v>
      </c>
      <c r="C11" s="7" t="s">
        <v>45</v>
      </c>
      <c r="E11" s="7" t="s">
        <v>54</v>
      </c>
      <c r="G11" s="7" t="s">
        <v>88</v>
      </c>
      <c r="I11" s="7" t="s">
        <v>62</v>
      </c>
      <c r="K11" s="7" t="s">
        <v>109</v>
      </c>
    </row>
    <row r="12" spans="2:11" x14ac:dyDescent="0.2">
      <c r="B12" s="7">
        <v>6</v>
      </c>
      <c r="C12" s="7" t="s">
        <v>46</v>
      </c>
      <c r="E12" s="7" t="s">
        <v>55</v>
      </c>
      <c r="G12" s="7" t="s">
        <v>89</v>
      </c>
      <c r="I12" s="7" t="s">
        <v>63</v>
      </c>
      <c r="K12" s="7" t="s">
        <v>110</v>
      </c>
    </row>
    <row r="13" spans="2:11" x14ac:dyDescent="0.2">
      <c r="B13" s="7">
        <v>7</v>
      </c>
      <c r="C13" s="7" t="s">
        <v>47</v>
      </c>
      <c r="E13" s="7" t="s">
        <v>56</v>
      </c>
      <c r="G13" s="7" t="s">
        <v>90</v>
      </c>
      <c r="I13" s="7" t="s">
        <v>64</v>
      </c>
    </row>
    <row r="14" spans="2:11" x14ac:dyDescent="0.2">
      <c r="B14" s="7">
        <v>8</v>
      </c>
      <c r="C14" s="7" t="s">
        <v>48</v>
      </c>
      <c r="G14" s="7" t="s">
        <v>91</v>
      </c>
      <c r="I14" s="7" t="s">
        <v>65</v>
      </c>
    </row>
    <row r="15" spans="2:11" x14ac:dyDescent="0.2">
      <c r="B15" s="7">
        <v>9</v>
      </c>
      <c r="C15" s="7" t="s">
        <v>49</v>
      </c>
      <c r="G15" s="7" t="s">
        <v>92</v>
      </c>
      <c r="I15" s="7" t="s">
        <v>66</v>
      </c>
    </row>
    <row r="16" spans="2:11" x14ac:dyDescent="0.2">
      <c r="B16" s="7">
        <v>10</v>
      </c>
      <c r="C16" s="7" t="s">
        <v>50</v>
      </c>
      <c r="G16" s="7" t="s">
        <v>93</v>
      </c>
      <c r="I16" s="7" t="s">
        <v>67</v>
      </c>
    </row>
    <row r="17" spans="2:9" x14ac:dyDescent="0.2">
      <c r="B17" s="7">
        <v>11</v>
      </c>
      <c r="C17" s="7" t="s">
        <v>51</v>
      </c>
      <c r="G17" s="7" t="s">
        <v>94</v>
      </c>
      <c r="I17" s="7" t="s">
        <v>82</v>
      </c>
    </row>
    <row r="18" spans="2:9" x14ac:dyDescent="0.2">
      <c r="B18" s="7">
        <v>12</v>
      </c>
      <c r="C18" s="7" t="s">
        <v>52</v>
      </c>
      <c r="G18" s="7" t="s">
        <v>95</v>
      </c>
      <c r="I18" s="7" t="s">
        <v>68</v>
      </c>
    </row>
    <row r="19" spans="2:9" x14ac:dyDescent="0.2">
      <c r="G19" s="7" t="s">
        <v>96</v>
      </c>
      <c r="I19" s="7" t="s">
        <v>69</v>
      </c>
    </row>
    <row r="20" spans="2:9" x14ac:dyDescent="0.2">
      <c r="G20" s="7" t="s">
        <v>97</v>
      </c>
      <c r="I20" s="7" t="s">
        <v>70</v>
      </c>
    </row>
    <row r="21" spans="2:9" x14ac:dyDescent="0.2">
      <c r="G21" s="7" t="s">
        <v>98</v>
      </c>
      <c r="I21" s="7" t="s">
        <v>71</v>
      </c>
    </row>
    <row r="22" spans="2:9" x14ac:dyDescent="0.2">
      <c r="G22" s="7" t="s">
        <v>99</v>
      </c>
      <c r="I22" s="7" t="s">
        <v>72</v>
      </c>
    </row>
    <row r="23" spans="2:9" x14ac:dyDescent="0.2">
      <c r="G23" s="7" t="s">
        <v>100</v>
      </c>
      <c r="I23" s="7" t="s">
        <v>73</v>
      </c>
    </row>
    <row r="24" spans="2:9" x14ac:dyDescent="0.2">
      <c r="G24" s="7" t="s">
        <v>101</v>
      </c>
      <c r="I24" s="7" t="s">
        <v>74</v>
      </c>
    </row>
    <row r="25" spans="2:9" x14ac:dyDescent="0.2">
      <c r="I25" s="7" t="s">
        <v>75</v>
      </c>
    </row>
    <row r="26" spans="2:9" x14ac:dyDescent="0.2">
      <c r="I26" s="7" t="s">
        <v>76</v>
      </c>
    </row>
    <row r="27" spans="2:9" x14ac:dyDescent="0.2">
      <c r="I27" s="7" t="s">
        <v>77</v>
      </c>
    </row>
    <row r="28" spans="2:9" x14ac:dyDescent="0.2">
      <c r="I28" s="7" t="s">
        <v>78</v>
      </c>
    </row>
    <row r="29" spans="2:9" x14ac:dyDescent="0.2">
      <c r="I29" s="7" t="s">
        <v>79</v>
      </c>
    </row>
    <row r="30" spans="2:9" x14ac:dyDescent="0.2">
      <c r="I30" s="7" t="s">
        <v>80</v>
      </c>
    </row>
    <row r="31" spans="2:9" x14ac:dyDescent="0.2">
      <c r="I31" s="7" t="s">
        <v>81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C347A-744F-4CDA-9A65-B75308AE7230}">
  <dimension ref="B3:P20"/>
  <sheetViews>
    <sheetView topLeftCell="C4" workbookViewId="0">
      <selection activeCell="G11" sqref="G11"/>
    </sheetView>
  </sheetViews>
  <sheetFormatPr baseColWidth="10" defaultRowHeight="12" x14ac:dyDescent="0.2"/>
  <cols>
    <col min="1" max="1" width="3.28515625" style="7" customWidth="1"/>
    <col min="2" max="2" width="27.140625" style="7" bestFit="1" customWidth="1"/>
    <col min="3" max="5" width="11" style="7" customWidth="1"/>
    <col min="6" max="6" width="12" style="7" bestFit="1" customWidth="1"/>
    <col min="7" max="7" width="21.42578125" style="7" bestFit="1" customWidth="1"/>
    <col min="8" max="13" width="12" style="7" bestFit="1" customWidth="1"/>
    <col min="14" max="14" width="12.5703125" style="7" bestFit="1" customWidth="1"/>
    <col min="15" max="16384" width="11.42578125" style="7"/>
  </cols>
  <sheetData>
    <row r="3" spans="2:16" s="10" customFormat="1" ht="24" x14ac:dyDescent="0.2">
      <c r="B3" s="36" t="s">
        <v>126</v>
      </c>
    </row>
    <row r="4" spans="2:16" x14ac:dyDescent="0.2">
      <c r="B4" s="37">
        <v>36.10526315789474</v>
      </c>
    </row>
    <row r="7" spans="2:16" ht="15" x14ac:dyDescent="0.25">
      <c r="B7" s="40" t="s">
        <v>8</v>
      </c>
      <c r="C7" s="7" t="s">
        <v>129</v>
      </c>
      <c r="D7" s="7" t="s">
        <v>126</v>
      </c>
      <c r="G7" s="38" t="s">
        <v>6</v>
      </c>
      <c r="H7" s="36" t="s">
        <v>129</v>
      </c>
      <c r="I7"/>
      <c r="J7" s="38" t="s">
        <v>7</v>
      </c>
      <c r="K7" s="7" t="s">
        <v>129</v>
      </c>
      <c r="L7" s="7" t="s">
        <v>126</v>
      </c>
      <c r="M7" s="38"/>
      <c r="N7" s="38" t="s">
        <v>40</v>
      </c>
      <c r="O7" s="7" t="s">
        <v>129</v>
      </c>
      <c r="P7" s="7" t="s">
        <v>126</v>
      </c>
    </row>
    <row r="8" spans="2:16" ht="15" x14ac:dyDescent="0.25">
      <c r="B8" s="7" t="s">
        <v>14</v>
      </c>
      <c r="C8" s="39">
        <v>19</v>
      </c>
      <c r="D8" s="39">
        <v>36.10526315789474</v>
      </c>
      <c r="G8" s="7" t="s">
        <v>110</v>
      </c>
      <c r="H8" s="37">
        <v>4</v>
      </c>
      <c r="I8"/>
      <c r="J8" s="7" t="s">
        <v>28</v>
      </c>
      <c r="K8" s="39">
        <v>8</v>
      </c>
      <c r="L8" s="39">
        <v>35.5</v>
      </c>
      <c r="N8" s="7" t="s">
        <v>41</v>
      </c>
      <c r="O8" s="39">
        <v>5</v>
      </c>
      <c r="P8" s="39">
        <v>35.4</v>
      </c>
    </row>
    <row r="9" spans="2:16" ht="15" x14ac:dyDescent="0.25">
      <c r="B9" s="7" t="s">
        <v>125</v>
      </c>
      <c r="C9" s="39">
        <v>19</v>
      </c>
      <c r="D9" s="39">
        <v>36.10526315789474</v>
      </c>
      <c r="G9" s="7" t="s">
        <v>105</v>
      </c>
      <c r="H9" s="37">
        <v>6</v>
      </c>
      <c r="I9"/>
      <c r="J9" s="7" t="s">
        <v>11</v>
      </c>
      <c r="K9" s="39">
        <v>8</v>
      </c>
      <c r="L9" s="39">
        <v>37</v>
      </c>
      <c r="N9" s="7" t="s">
        <v>42</v>
      </c>
      <c r="O9" s="39">
        <v>8</v>
      </c>
      <c r="P9" s="39">
        <v>36.875</v>
      </c>
    </row>
    <row r="10" spans="2:16" s="36" customFormat="1" ht="15" x14ac:dyDescent="0.25">
      <c r="B10"/>
      <c r="C10"/>
      <c r="D10"/>
      <c r="G10" s="7" t="s">
        <v>107</v>
      </c>
      <c r="H10" s="37">
        <v>2</v>
      </c>
      <c r="I10"/>
      <c r="J10" s="7" t="s">
        <v>29</v>
      </c>
      <c r="K10" s="39">
        <v>3</v>
      </c>
      <c r="L10" s="39">
        <v>35.333333333333336</v>
      </c>
      <c r="N10" s="7" t="s">
        <v>43</v>
      </c>
      <c r="O10" s="39">
        <v>6</v>
      </c>
      <c r="P10" s="39">
        <v>35.666666666666664</v>
      </c>
    </row>
    <row r="11" spans="2:16" ht="15" x14ac:dyDescent="0.25">
      <c r="B11"/>
      <c r="C11"/>
      <c r="D11"/>
      <c r="G11" s="7" t="s">
        <v>106</v>
      </c>
      <c r="H11" s="37">
        <v>3</v>
      </c>
      <c r="I11"/>
      <c r="J11" s="7" t="s">
        <v>125</v>
      </c>
      <c r="K11" s="39">
        <v>19</v>
      </c>
      <c r="L11" s="39">
        <v>36.10526315789474</v>
      </c>
      <c r="N11" s="7" t="s">
        <v>125</v>
      </c>
      <c r="O11" s="39">
        <v>19</v>
      </c>
      <c r="P11" s="39">
        <v>36.10526315789474</v>
      </c>
    </row>
    <row r="12" spans="2:16" ht="15" x14ac:dyDescent="0.25">
      <c r="B12"/>
      <c r="C12"/>
      <c r="D12"/>
      <c r="G12" s="7" t="s">
        <v>109</v>
      </c>
      <c r="H12" s="37">
        <v>2</v>
      </c>
      <c r="I12"/>
      <c r="J12"/>
      <c r="K12"/>
      <c r="N12"/>
      <c r="O12"/>
      <c r="P12"/>
    </row>
    <row r="13" spans="2:16" ht="15" x14ac:dyDescent="0.25">
      <c r="G13" s="7" t="s">
        <v>108</v>
      </c>
      <c r="H13" s="37">
        <v>2</v>
      </c>
      <c r="I13"/>
      <c r="J13"/>
      <c r="K13"/>
      <c r="N13"/>
      <c r="O13"/>
      <c r="P13"/>
    </row>
    <row r="14" spans="2:16" ht="15" x14ac:dyDescent="0.25">
      <c r="G14" s="7" t="s">
        <v>125</v>
      </c>
      <c r="H14" s="37">
        <v>19</v>
      </c>
      <c r="I14"/>
      <c r="J14"/>
      <c r="K14"/>
      <c r="N14"/>
      <c r="O14"/>
      <c r="P14"/>
    </row>
    <row r="15" spans="2:16" ht="15" x14ac:dyDescent="0.25">
      <c r="N15"/>
      <c r="O15"/>
      <c r="P15"/>
    </row>
    <row r="16" spans="2:16" ht="15" x14ac:dyDescent="0.25">
      <c r="N16"/>
      <c r="O16"/>
      <c r="P16"/>
    </row>
    <row r="17" spans="14:16" ht="15" x14ac:dyDescent="0.25">
      <c r="N17"/>
      <c r="O17"/>
      <c r="P17"/>
    </row>
    <row r="18" spans="14:16" ht="15" x14ac:dyDescent="0.25">
      <c r="N18"/>
      <c r="O18"/>
      <c r="P18"/>
    </row>
    <row r="19" spans="14:16" ht="15" x14ac:dyDescent="0.25">
      <c r="N19"/>
      <c r="O19"/>
      <c r="P19"/>
    </row>
    <row r="20" spans="14:16" ht="15" x14ac:dyDescent="0.25">
      <c r="N20"/>
      <c r="O20"/>
      <c r="P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Dashboard</vt:lpstr>
      <vt:lpstr>Detalle</vt:lpstr>
      <vt:lpstr>Tablas</vt:lpstr>
      <vt:lpstr>Pivots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2016-08-02T19:19:00Z</dcterms:created>
  <dcterms:modified xsi:type="dcterms:W3CDTF">2025-09-08T15:55:55Z</dcterms:modified>
</cp:coreProperties>
</file>